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Shift codes" sheetId="2" r:id="rId2"/>
    <sheet name="Monthly roster" sheetId="3" r:id="rId3"/>
    <sheet name="Example" sheetId="4" r:id="rId4"/>
    <sheet name="Daily coverage" sheetId="5" r:id="rId5"/>
  </sheets>
  <definedNames>
    <definedName name="_xlnm.Print_Area" localSheetId="4">'Daily coverage'!$A$1:$H$37</definedName>
    <definedName name="_xlnm.Print_Area" localSheetId="3">Example!$A$1:$AO$36</definedName>
    <definedName name="_xlnm.Print_Area" localSheetId="2">'Monthly roster'!$A$1:$AO$36</definedName>
    <definedName name="_xlnm.Print_Area" localSheetId="0">'Read me'!$B$2:$H$35</definedName>
    <definedName name="_xlnm.Print_Area" localSheetId="1">'Shift codes'!$B$2:$G$14</definedName>
    <definedName name="_xlnm.Print_Titles" localSheetId="4">'Daily coverage'!$1:$6</definedName>
    <definedName name="_xlnm.Print_Titles" localSheetId="3">Example!$A:$D,Example!$1:$8</definedName>
    <definedName name="_xlnm.Print_Titles" localSheetId="2">'Monthly roster'!$A:$D,'Monthly roster'!$1:$8</definedName>
    <definedName name="ShiftCode1">'Shift codes'!$B$6</definedName>
    <definedName name="ShiftCode2">'Shift codes'!$B$7</definedName>
    <definedName name="ShiftCode3">'Shift codes'!$B$8</definedName>
    <definedName name="ShiftCode4">'Shift codes'!$B$9</definedName>
    <definedName name="ShiftCode5">'Shift codes'!$B$10</definedName>
    <definedName name="ShiftCodes">'Shift codes'!$B$6:$B$10</definedName>
  </definedNames>
  <calcPr calcId="124519" fullCalcOnLoad="1"/>
</workbook>
</file>

<file path=xl/sharedStrings.xml><?xml version="1.0" encoding="utf-8"?>
<sst xmlns="http://schemas.openxmlformats.org/spreadsheetml/2006/main" count="331" uniqueCount="72">
  <si>
    <t>DAYROVA_FREE_SHIFT_V1</t>
  </si>
  <si>
    <t>DAYROVA | Free shift schedule</t>
  </si>
  <si>
    <t>1. Start: change year in Monthly roster B4 and month in D4, then enter employees and groups. Names and IDs start blank.</t>
  </si>
  <si>
    <t>2. Enter shifts: select D/E/N/O/L in the roster. Gray day columns do not exist in that month and must remain empty.</t>
  </si>
  <si>
    <t>3. Codes: edit the five codes in Shift codes B6:B10. Column D controls coverage inclusion (1 or 0). Codes and times are examples: confirm your own rules.</t>
  </si>
  <si>
    <t>4. Counts: employee code totals, total daily coverage and groups A/B recalculate. Rows without a name are excluded from coverage. Group summary labels can be edited.</t>
  </si>
  <si>
    <t>5. Next month: save a copy, clear old shift entries, then change year/month. This file has 20 employee slots. Extending it also requires updating formulas, validation and print ranges.</t>
  </si>
  <si>
    <t>6. Review: Example contains synthetic data. Pasting can bypass dropdown validation: check warnings for unknown codes and nonexistent dates. Blank means unassigned, not off.</t>
  </si>
  <si>
    <t>7. Scope: no automatic scheduling, payroll, work/break-time or legal staffing validation, or automatic Google sync. Daily coverage summarizes Monthly roster only.</t>
  </si>
  <si>
    <t>8. Use: free to use and modify for personal or company work. No account, email or subscription obligation. DAYROVA service and trademark rights remain separate.</t>
  </si>
  <si>
    <t>9. DAYROVA: use company Excel import → quick import to read this template without AI. Fill employee IDs and names in Monthly roster, preview, then apply. Example is never imported automatically. Changing the row/column/sheet structure can prevent quick recognition. Free file use and app access terms are separate.</t>
  </si>
  <si>
    <t>Instructions and latest version / DAYROVA</t>
  </si>
  <si>
    <t>Explore DAYROVA</t>
  </si>
  <si>
    <t>Shift code settings</t>
  </si>
  <si>
    <t>Edit yellow cells · include 1 = coverage, 0 = excluded</t>
  </si>
  <si>
    <t>Code</t>
  </si>
  <si>
    <t>Meaning</t>
  </si>
  <si>
    <t>In coverage</t>
  </si>
  <si>
    <t>Example start</t>
  </si>
  <si>
    <t>Example end</t>
  </si>
  <si>
    <t>App category</t>
  </si>
  <si>
    <t>D</t>
  </si>
  <si>
    <t>Day</t>
  </si>
  <si>
    <t>08:00</t>
  </si>
  <si>
    <t>16:00</t>
  </si>
  <si>
    <t>Work</t>
  </si>
  <si>
    <t>E</t>
  </si>
  <si>
    <t>Evening</t>
  </si>
  <si>
    <t>14:00</t>
  </si>
  <si>
    <t>22:00</t>
  </si>
  <si>
    <t>N</t>
  </si>
  <si>
    <t>Night</t>
  </si>
  <si>
    <t>06:00</t>
  </si>
  <si>
    <t>O</t>
  </si>
  <si>
    <t>Off</t>
  </si>
  <si>
    <t>L</t>
  </si>
  <si>
    <t>Leave</t>
  </si>
  <si>
    <t>D/E/N count toward coverage; O/L do not, by default. Times are references, not work-hour calculations. Night shifts may end the following day. Update existing roster entries when changing a code.</t>
  </si>
  <si>
    <t>DAYROVA | Monthly shift roster</t>
  </si>
  <si>
    <t>Year</t>
  </si>
  <si>
    <t>Month</t>
  </si>
  <si>
    <t>20 employees · edit yellow cells · blank = unassigned · leave gray days empty</t>
  </si>
  <si>
    <t>No work-hour or legal compliance checks · clear shifts before reusing for another month · group summaries below</t>
  </si>
  <si>
    <t>Employee ID</t>
  </si>
  <si>
    <t>Name</t>
  </si>
  <si>
    <t>Group</t>
  </si>
  <si>
    <t>Role</t>
  </si>
  <si>
    <t>Days</t>
  </si>
  <si>
    <t>Unassigned</t>
  </si>
  <si>
    <t>A</t>
  </si>
  <si>
    <t>B</t>
  </si>
  <si>
    <t>Total coverage</t>
  </si>
  <si>
    <t>Coverage</t>
  </si>
  <si>
    <t>Coverage uses the code inclusion flag (1/0), name and group. Required staffing and employment rules must be reviewed separately.</t>
  </si>
  <si>
    <t>DAYROVA | Synthetic example</t>
  </si>
  <si>
    <t>EX001</t>
  </si>
  <si>
    <t>Example 01</t>
  </si>
  <si>
    <t>EX002</t>
  </si>
  <si>
    <t>Example 02</t>
  </si>
  <si>
    <t>EX003</t>
  </si>
  <si>
    <t>Example 03</t>
  </si>
  <si>
    <t>EX004</t>
  </si>
  <si>
    <t>Example 04</t>
  </si>
  <si>
    <t>EX005</t>
  </si>
  <si>
    <t>Example 05</t>
  </si>
  <si>
    <t>EX006</t>
  </si>
  <si>
    <t>Example 06</t>
  </si>
  <si>
    <t>Daily coverage from Monthly roster</t>
  </si>
  <si>
    <t>Summarizes Monthly roster · group names in G5/H5 are editable</t>
  </si>
  <si>
    <t>Date</t>
  </si>
  <si>
    <t>Group A</t>
  </si>
  <si>
    <t>Group B</t>
  </si>
</sst>
</file>

<file path=xl/styles.xml><?xml version="1.0" encoding="utf-8"?>
<styleSheet xmlns="http://schemas.openxmlformats.org/spreadsheetml/2006/main">
  <numFmts count="2">
    <numFmt numFmtId="164" formatCode="d"/>
    <numFmt numFmtId="165" formatCode="yyyy-mm-dd"/>
  </numFmts>
  <fonts count="6">
    <font>
      <sz val="11"/>
      <color theme="1"/>
      <name val="Calibri"/>
      <family val="2"/>
      <scheme val="minor"/>
    </font>
    <font>
      <sz val="10"/>
      <color rgb="FF64776B"/>
      <name val="Arial"/>
      <family val="2"/>
    </font>
    <font>
      <b/>
      <sz val="21"/>
      <color rgb="FFFFFFFF"/>
      <name val="Arial"/>
      <family val="2"/>
    </font>
    <font>
      <b/>
      <u/>
      <sz val="10"/>
      <color rgb="FF214D41"/>
      <name val="Arial"/>
      <family val="2"/>
    </font>
    <font>
      <b/>
      <sz val="10"/>
      <color rgb="FF214D41"/>
      <name val="Arial"/>
      <family val="2"/>
    </font>
    <font>
      <sz val="10"/>
      <color rgb="FF214D4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14D41"/>
        <bgColor indexed="64"/>
      </patternFill>
    </fill>
    <fill>
      <patternFill patternType="solid">
        <fgColor rgb="FFEAF1E8"/>
        <bgColor indexed="64"/>
      </patternFill>
    </fill>
    <fill>
      <patternFill patternType="solid">
        <fgColor rgb="FFFFF7E8"/>
        <bgColor indexed="64"/>
      </patternFill>
    </fill>
    <fill>
      <patternFill patternType="solid">
        <fgColor rgb="FFF0F4EB"/>
        <bgColor indexed="64"/>
      </patternFill>
    </fill>
  </fills>
  <borders count="2">
    <border>
      <left/>
      <right/>
      <top/>
      <bottom/>
      <diagonal/>
    </border>
    <border>
      <left style="thin">
        <color rgb="FFDCE3DB"/>
      </left>
      <right style="thin">
        <color rgb="FFDCE3DB"/>
      </right>
      <top style="thin">
        <color rgb="FFDCE3DB"/>
      </top>
      <bottom style="thin">
        <color rgb="FFDCE3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vertical="top" wrapText="1"/>
    </xf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1" fontId="5" fillId="4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5" fontId="5" fillId="0" borderId="1" xfId="0" applyNumberFormat="1" applyFont="1" applyBorder="1"/>
  </cellXfs>
  <cellStyles count="1">
    <cellStyle name="Normal" xfId="0" builtinId="0"/>
  </cellStyles>
  <dxfs count="7">
    <dxf>
      <font>
        <color rgb="FFA43220"/>
      </font>
      <fill>
        <patternFill>
          <bgColor rgb="FFFFE2D9"/>
        </patternFill>
      </fill>
    </dxf>
    <dxf>
      <font>
        <color rgb="FF9FA8A2"/>
      </font>
      <fill>
        <patternFill>
          <bgColor rgb="FFECEEED"/>
        </patternFill>
      </fill>
    </dxf>
    <dxf>
      <font>
        <color rgb="FF214D41"/>
      </font>
      <fill>
        <patternFill>
          <bgColor rgb="FFDDEBFA"/>
        </patternFill>
      </fill>
    </dxf>
    <dxf>
      <font>
        <color rgb="FF214D41"/>
      </font>
      <fill>
        <patternFill>
          <bgColor rgb="FFE0F1E8"/>
        </patternFill>
      </fill>
    </dxf>
    <dxf>
      <font>
        <color rgb="FF214D41"/>
      </font>
      <fill>
        <patternFill>
          <bgColor rgb="FFE9DFF5"/>
        </patternFill>
      </fill>
    </dxf>
    <dxf>
      <font>
        <color rgb="FF214D41"/>
      </font>
      <fill>
        <patternFill>
          <bgColor rgb="FFECEEED"/>
        </patternFill>
      </fill>
    </dxf>
    <dxf>
      <font>
        <color rgb="FF214D41"/>
      </font>
      <fill>
        <patternFill>
          <bgColor rgb="FFFFE3D4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yrova.com/en/templates/shift-schedule" TargetMode="External"/><Relationship Id="rId2" Type="http://schemas.openxmlformats.org/officeDocument/2006/relationships/hyperlink" Target="https://dayrova.com/produ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35"/>
  <sheetViews>
    <sheetView showGridLines="0" tabSelected="1" workbookViewId="0"/>
  </sheetViews>
  <sheetFormatPr defaultRowHeight="15"/>
  <cols>
    <col min="1" max="1" width="3.7109375" customWidth="1"/>
    <col min="2" max="8" width="12.7109375" customWidth="1"/>
  </cols>
  <sheetData>
    <row r="1" spans="2:8">
      <c r="B1" s="1" t="s">
        <v>0</v>
      </c>
    </row>
    <row r="2" spans="2:8">
      <c r="B2" s="2" t="s">
        <v>1</v>
      </c>
      <c r="C2" s="2"/>
      <c r="D2" s="2"/>
      <c r="E2" s="2"/>
      <c r="F2" s="2"/>
      <c r="G2" s="2"/>
      <c r="H2" s="2"/>
    </row>
    <row r="3" spans="2:8">
      <c r="B3" s="2"/>
      <c r="C3" s="2"/>
      <c r="D3" s="2"/>
      <c r="E3" s="2"/>
      <c r="F3" s="2"/>
      <c r="G3" s="2"/>
      <c r="H3" s="2"/>
    </row>
    <row r="6" spans="2:8" ht="29" customHeight="1">
      <c r="B6" s="3" t="s">
        <v>2</v>
      </c>
      <c r="C6" s="3"/>
      <c r="D6" s="3"/>
      <c r="E6" s="3"/>
      <c r="F6" s="3"/>
      <c r="G6" s="3"/>
      <c r="H6" s="3"/>
    </row>
    <row r="7" spans="2:8" ht="24" customHeight="1">
      <c r="B7" s="3"/>
      <c r="C7" s="3"/>
      <c r="D7" s="3"/>
      <c r="E7" s="3"/>
      <c r="F7" s="3"/>
      <c r="G7" s="3"/>
      <c r="H7" s="3"/>
    </row>
    <row r="9" spans="2:8" ht="29" customHeight="1">
      <c r="B9" s="3" t="s">
        <v>3</v>
      </c>
      <c r="C9" s="3"/>
      <c r="D9" s="3"/>
      <c r="E9" s="3"/>
      <c r="F9" s="3"/>
      <c r="G9" s="3"/>
      <c r="H9" s="3"/>
    </row>
    <row r="10" spans="2:8" ht="24" customHeight="1">
      <c r="B10" s="3"/>
      <c r="C10" s="3"/>
      <c r="D10" s="3"/>
      <c r="E10" s="3"/>
      <c r="F10" s="3"/>
      <c r="G10" s="3"/>
      <c r="H10" s="3"/>
    </row>
    <row r="12" spans="2:8" ht="29" customHeight="1">
      <c r="B12" s="3" t="s">
        <v>4</v>
      </c>
      <c r="C12" s="3"/>
      <c r="D12" s="3"/>
      <c r="E12" s="3"/>
      <c r="F12" s="3"/>
      <c r="G12" s="3"/>
      <c r="H12" s="3"/>
    </row>
    <row r="13" spans="2:8" ht="24" customHeight="1">
      <c r="B13" s="3"/>
      <c r="C13" s="3"/>
      <c r="D13" s="3"/>
      <c r="E13" s="3"/>
      <c r="F13" s="3"/>
      <c r="G13" s="3"/>
      <c r="H13" s="3"/>
    </row>
    <row r="15" spans="2:8" ht="29" customHeight="1">
      <c r="B15" s="3" t="s">
        <v>5</v>
      </c>
      <c r="C15" s="3"/>
      <c r="D15" s="3"/>
      <c r="E15" s="3"/>
      <c r="F15" s="3"/>
      <c r="G15" s="3"/>
      <c r="H15" s="3"/>
    </row>
    <row r="16" spans="2:8" ht="24" customHeight="1">
      <c r="B16" s="3"/>
      <c r="C16" s="3"/>
      <c r="D16" s="3"/>
      <c r="E16" s="3"/>
      <c r="F16" s="3"/>
      <c r="G16" s="3"/>
      <c r="H16" s="3"/>
    </row>
    <row r="18" spans="2:8" ht="29" customHeight="1">
      <c r="B18" s="3" t="s">
        <v>6</v>
      </c>
      <c r="C18" s="3"/>
      <c r="D18" s="3"/>
      <c r="E18" s="3"/>
      <c r="F18" s="3"/>
      <c r="G18" s="3"/>
      <c r="H18" s="3"/>
    </row>
    <row r="19" spans="2:8" ht="24" customHeight="1">
      <c r="B19" s="3"/>
      <c r="C19" s="3"/>
      <c r="D19" s="3"/>
      <c r="E19" s="3"/>
      <c r="F19" s="3"/>
      <c r="G19" s="3"/>
      <c r="H19" s="3"/>
    </row>
    <row r="21" spans="2:8" ht="29" customHeight="1">
      <c r="B21" s="3" t="s">
        <v>7</v>
      </c>
      <c r="C21" s="3"/>
      <c r="D21" s="3"/>
      <c r="E21" s="3"/>
      <c r="F21" s="3"/>
      <c r="G21" s="3"/>
      <c r="H21" s="3"/>
    </row>
    <row r="22" spans="2:8" ht="24" customHeight="1">
      <c r="B22" s="3"/>
      <c r="C22" s="3"/>
      <c r="D22" s="3"/>
      <c r="E22" s="3"/>
      <c r="F22" s="3"/>
      <c r="G22" s="3"/>
      <c r="H22" s="3"/>
    </row>
    <row r="24" spans="2:8" ht="29" customHeight="1">
      <c r="B24" s="3" t="s">
        <v>8</v>
      </c>
      <c r="C24" s="3"/>
      <c r="D24" s="3"/>
      <c r="E24" s="3"/>
      <c r="F24" s="3"/>
      <c r="G24" s="3"/>
      <c r="H24" s="3"/>
    </row>
    <row r="25" spans="2:8" ht="24" customHeight="1">
      <c r="B25" s="3"/>
      <c r="C25" s="3"/>
      <c r="D25" s="3"/>
      <c r="E25" s="3"/>
      <c r="F25" s="3"/>
      <c r="G25" s="3"/>
      <c r="H25" s="3"/>
    </row>
    <row r="27" spans="2:8" ht="29" customHeight="1">
      <c r="B27" s="3" t="s">
        <v>9</v>
      </c>
      <c r="C27" s="3"/>
      <c r="D27" s="3"/>
      <c r="E27" s="3"/>
      <c r="F27" s="3"/>
      <c r="G27" s="3"/>
      <c r="H27" s="3"/>
    </row>
    <row r="28" spans="2:8" ht="24" customHeight="1">
      <c r="B28" s="3"/>
      <c r="C28" s="3"/>
      <c r="D28" s="3"/>
      <c r="E28" s="3"/>
      <c r="F28" s="3"/>
      <c r="G28" s="3"/>
      <c r="H28" s="3"/>
    </row>
    <row r="30" spans="2:8" ht="29" customHeight="1">
      <c r="B30" s="3" t="s">
        <v>10</v>
      </c>
      <c r="C30" s="3"/>
      <c r="D30" s="3"/>
      <c r="E30" s="3"/>
      <c r="F30" s="3"/>
      <c r="G30" s="3"/>
      <c r="H30" s="3"/>
    </row>
    <row r="31" spans="2:8" ht="24" customHeight="1">
      <c r="B31" s="3"/>
      <c r="C31" s="3"/>
      <c r="D31" s="3"/>
      <c r="E31" s="3"/>
      <c r="F31" s="3"/>
      <c r="G31" s="3"/>
      <c r="H31" s="3"/>
    </row>
    <row r="33" spans="2:2">
      <c r="B33" s="4" t="s">
        <v>11</v>
      </c>
    </row>
    <row r="35" spans="2:2">
      <c r="B35" s="4" t="s">
        <v>12</v>
      </c>
    </row>
  </sheetData>
  <mergeCells count="10">
    <mergeCell ref="B2:H3"/>
    <mergeCell ref="B6:H7"/>
    <mergeCell ref="B9:H10"/>
    <mergeCell ref="B12:H13"/>
    <mergeCell ref="B15:H16"/>
    <mergeCell ref="B18:H19"/>
    <mergeCell ref="B21:H22"/>
    <mergeCell ref="B24:H25"/>
    <mergeCell ref="B27:H28"/>
    <mergeCell ref="B30:H31"/>
  </mergeCells>
  <hyperlinks>
    <hyperlink ref="B33" r:id="rId1"/>
    <hyperlink ref="B35" r:id="rId2"/>
  </hyperlink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G14"/>
  <sheetViews>
    <sheetView showGridLines="0" workbookViewId="0"/>
  </sheetViews>
  <sheetFormatPr defaultRowHeight="15"/>
  <cols>
    <col min="1" max="1" width="3.7109375" customWidth="1"/>
    <col min="2" max="2" width="13.7109375" customWidth="1"/>
    <col min="3" max="3" width="24.7109375" customWidth="1"/>
    <col min="4" max="4" width="18.7109375" customWidth="1"/>
    <col min="5" max="6" width="16.7109375" customWidth="1"/>
    <col min="7" max="7" width="14.7109375" customWidth="1"/>
  </cols>
  <sheetData>
    <row r="2" spans="2:7">
      <c r="B2" s="2" t="s">
        <v>13</v>
      </c>
      <c r="C2" s="2"/>
      <c r="D2" s="2"/>
      <c r="E2" s="2"/>
      <c r="F2" s="2"/>
      <c r="G2" s="2"/>
    </row>
    <row r="3" spans="2:7">
      <c r="B3" s="2"/>
      <c r="C3" s="2"/>
      <c r="D3" s="2"/>
      <c r="E3" s="2"/>
      <c r="F3" s="2"/>
      <c r="G3" s="2"/>
    </row>
    <row r="4" spans="2:7">
      <c r="B4" s="1" t="s">
        <v>14</v>
      </c>
      <c r="C4" s="1"/>
      <c r="D4" s="1"/>
      <c r="E4" s="1"/>
      <c r="F4" s="1"/>
      <c r="G4" s="1"/>
    </row>
    <row r="5" spans="2:7"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</row>
    <row r="6" spans="2:7">
      <c r="B6" s="6" t="s">
        <v>21</v>
      </c>
      <c r="C6" s="6" t="s">
        <v>22</v>
      </c>
      <c r="D6" s="7">
        <v>1</v>
      </c>
      <c r="E6" s="6" t="s">
        <v>23</v>
      </c>
      <c r="F6" s="6" t="s">
        <v>24</v>
      </c>
      <c r="G6" s="6" t="s">
        <v>25</v>
      </c>
    </row>
    <row r="7" spans="2:7">
      <c r="B7" s="6" t="s">
        <v>26</v>
      </c>
      <c r="C7" s="6" t="s">
        <v>27</v>
      </c>
      <c r="D7" s="7">
        <v>1</v>
      </c>
      <c r="E7" s="6" t="s">
        <v>28</v>
      </c>
      <c r="F7" s="6" t="s">
        <v>29</v>
      </c>
      <c r="G7" s="6" t="s">
        <v>25</v>
      </c>
    </row>
    <row r="8" spans="2:7">
      <c r="B8" s="6" t="s">
        <v>30</v>
      </c>
      <c r="C8" s="6" t="s">
        <v>31</v>
      </c>
      <c r="D8" s="7">
        <v>1</v>
      </c>
      <c r="E8" s="6" t="s">
        <v>29</v>
      </c>
      <c r="F8" s="6" t="s">
        <v>32</v>
      </c>
      <c r="G8" s="6" t="s">
        <v>25</v>
      </c>
    </row>
    <row r="9" spans="2:7">
      <c r="B9" s="6" t="s">
        <v>33</v>
      </c>
      <c r="C9" s="6" t="s">
        <v>34</v>
      </c>
      <c r="D9" s="7">
        <v>0</v>
      </c>
      <c r="E9" s="6"/>
      <c r="F9" s="6"/>
      <c r="G9" s="6" t="s">
        <v>34</v>
      </c>
    </row>
    <row r="10" spans="2:7">
      <c r="B10" s="6" t="s">
        <v>35</v>
      </c>
      <c r="C10" s="6" t="s">
        <v>36</v>
      </c>
      <c r="D10" s="7">
        <v>0</v>
      </c>
      <c r="E10" s="6"/>
      <c r="F10" s="6"/>
      <c r="G10" s="6" t="s">
        <v>36</v>
      </c>
    </row>
    <row r="12" spans="2:7">
      <c r="B12" s="3" t="s">
        <v>37</v>
      </c>
      <c r="C12" s="3"/>
      <c r="D12" s="3"/>
      <c r="E12" s="3"/>
      <c r="F12" s="3"/>
      <c r="G12" s="3"/>
    </row>
    <row r="13" spans="2:7">
      <c r="B13" s="3"/>
      <c r="C13" s="3"/>
      <c r="D13" s="3"/>
      <c r="E13" s="3"/>
      <c r="F13" s="3"/>
      <c r="G13" s="3"/>
    </row>
    <row r="14" spans="2:7">
      <c r="B14" s="3"/>
      <c r="C14" s="3"/>
      <c r="D14" s="3"/>
      <c r="E14" s="3"/>
      <c r="F14" s="3"/>
      <c r="G14" s="3"/>
    </row>
  </sheetData>
  <mergeCells count="3">
    <mergeCell ref="B2:G3"/>
    <mergeCell ref="B4:G4"/>
    <mergeCell ref="B12:G14"/>
  </mergeCells>
  <conditionalFormatting sqref="B6:B10">
    <cfRule type="duplicateValues" dxfId="0" priority="1"/>
    <cfRule type="containsBlanks" dxfId="0" priority="2">
      <formula>LEN(TRIM(B6))=0</formula>
    </cfRule>
  </conditionalFormatting>
  <dataValidations count="2">
    <dataValidation type="whole" allowBlank="1" showInputMessage="1" showErrorMessage="1" errorTitle="Check coverage flag" error="Enter 0 or 1." sqref="D6:D10">
      <formula1>0</formula1>
      <formula2>1</formula2>
    </dataValidation>
    <dataValidation type="list" allowBlank="1" showInputMessage="1" showErrorMessage="1" sqref="G6:G10">
      <formula1>"Work,Off,Leave"</formula1>
    </dataValidation>
  </dataValidation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14D41"/>
    <pageSetUpPr fitToPage="1"/>
  </sheetPr>
  <dimension ref="A1:AO36"/>
  <sheetViews>
    <sheetView showGridLines="0" zoomScale="80" zoomScaleNormal="80"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11.7109375" customWidth="1"/>
    <col min="2" max="2" width="16.7109375" customWidth="1"/>
    <col min="3" max="3" width="12.7109375" customWidth="1"/>
    <col min="4" max="4" width="14.7109375" customWidth="1"/>
    <col min="5" max="35" width="4.85546875" customWidth="1"/>
    <col min="36" max="41" width="7.7109375" customWidth="1"/>
  </cols>
  <sheetData>
    <row r="1" spans="1:41" ht="25" customHeight="1">
      <c r="A1" s="2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2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4" spans="1:41">
      <c r="A4" s="5" t="s">
        <v>39</v>
      </c>
      <c r="B4" s="7">
        <v>2026</v>
      </c>
      <c r="C4" s="5" t="s">
        <v>40</v>
      </c>
      <c r="D4" s="7">
        <v>11</v>
      </c>
      <c r="E4" s="1" t="s">
        <v>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23" customHeight="1">
      <c r="A5" s="1" t="s">
        <v>42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7" spans="1:41" ht="22" customHeight="1">
      <c r="A7" s="5" t="s">
        <v>43</v>
      </c>
      <c r="B7" s="5" t="s">
        <v>44</v>
      </c>
      <c r="C7" s="5" t="s">
        <v>45</v>
      </c>
      <c r="D7" s="5" t="s">
        <v>46</v>
      </c>
      <c r="E7" s="8">
        <f>IF(1&lt;=DAY(DATE($B$4,$D$4+1,0)),DATE($B$4,$D$4,1),"")</f>
        <v>46327</v>
      </c>
      <c r="F7" s="8">
        <f>IF(2&lt;=DAY(DATE($B$4,$D$4+1,0)),DATE($B$4,$D$4,2),"")</f>
        <v>46328</v>
      </c>
      <c r="G7" s="8">
        <f>IF(3&lt;=DAY(DATE($B$4,$D$4+1,0)),DATE($B$4,$D$4,3),"")</f>
        <v>46329</v>
      </c>
      <c r="H7" s="8">
        <f>IF(4&lt;=DAY(DATE($B$4,$D$4+1,0)),DATE($B$4,$D$4,4),"")</f>
        <v>46330</v>
      </c>
      <c r="I7" s="8">
        <f>IF(5&lt;=DAY(DATE($B$4,$D$4+1,0)),DATE($B$4,$D$4,5),"")</f>
        <v>46331</v>
      </c>
      <c r="J7" s="8">
        <f>IF(6&lt;=DAY(DATE($B$4,$D$4+1,0)),DATE($B$4,$D$4,6),"")</f>
        <v>46332</v>
      </c>
      <c r="K7" s="8">
        <f>IF(7&lt;=DAY(DATE($B$4,$D$4+1,0)),DATE($B$4,$D$4,7),"")</f>
        <v>46333</v>
      </c>
      <c r="L7" s="8">
        <f>IF(8&lt;=DAY(DATE($B$4,$D$4+1,0)),DATE($B$4,$D$4,8),"")</f>
        <v>46334</v>
      </c>
      <c r="M7" s="8">
        <f>IF(9&lt;=DAY(DATE($B$4,$D$4+1,0)),DATE($B$4,$D$4,9),"")</f>
        <v>46335</v>
      </c>
      <c r="N7" s="8">
        <f>IF(10&lt;=DAY(DATE($B$4,$D$4+1,0)),DATE($B$4,$D$4,10),"")</f>
        <v>46336</v>
      </c>
      <c r="O7" s="8">
        <f>IF(11&lt;=DAY(DATE($B$4,$D$4+1,0)),DATE($B$4,$D$4,11),"")</f>
        <v>46337</v>
      </c>
      <c r="P7" s="8">
        <f>IF(12&lt;=DAY(DATE($B$4,$D$4+1,0)),DATE($B$4,$D$4,12),"")</f>
        <v>46338</v>
      </c>
      <c r="Q7" s="8">
        <f>IF(13&lt;=DAY(DATE($B$4,$D$4+1,0)),DATE($B$4,$D$4,13),"")</f>
        <v>46339</v>
      </c>
      <c r="R7" s="8">
        <f>IF(14&lt;=DAY(DATE($B$4,$D$4+1,0)),DATE($B$4,$D$4,14),"")</f>
        <v>46340</v>
      </c>
      <c r="S7" s="8">
        <f>IF(15&lt;=DAY(DATE($B$4,$D$4+1,0)),DATE($B$4,$D$4,15),"")</f>
        <v>46341</v>
      </c>
      <c r="T7" s="8">
        <f>IF(16&lt;=DAY(DATE($B$4,$D$4+1,0)),DATE($B$4,$D$4,16),"")</f>
        <v>46342</v>
      </c>
      <c r="U7" s="8">
        <f>IF(17&lt;=DAY(DATE($B$4,$D$4+1,0)),DATE($B$4,$D$4,17),"")</f>
        <v>46343</v>
      </c>
      <c r="V7" s="8">
        <f>IF(18&lt;=DAY(DATE($B$4,$D$4+1,0)),DATE($B$4,$D$4,18),"")</f>
        <v>46344</v>
      </c>
      <c r="W7" s="8">
        <f>IF(19&lt;=DAY(DATE($B$4,$D$4+1,0)),DATE($B$4,$D$4,19),"")</f>
        <v>46345</v>
      </c>
      <c r="X7" s="8">
        <f>IF(20&lt;=DAY(DATE($B$4,$D$4+1,0)),DATE($B$4,$D$4,20),"")</f>
        <v>46346</v>
      </c>
      <c r="Y7" s="8">
        <f>IF(21&lt;=DAY(DATE($B$4,$D$4+1,0)),DATE($B$4,$D$4,21),"")</f>
        <v>46347</v>
      </c>
      <c r="Z7" s="8">
        <f>IF(22&lt;=DAY(DATE($B$4,$D$4+1,0)),DATE($B$4,$D$4,22),"")</f>
        <v>46348</v>
      </c>
      <c r="AA7" s="8">
        <f>IF(23&lt;=DAY(DATE($B$4,$D$4+1,0)),DATE($B$4,$D$4,23),"")</f>
        <v>46349</v>
      </c>
      <c r="AB7" s="8">
        <f>IF(24&lt;=DAY(DATE($B$4,$D$4+1,0)),DATE($B$4,$D$4,24),"")</f>
        <v>46350</v>
      </c>
      <c r="AC7" s="8">
        <f>IF(25&lt;=DAY(DATE($B$4,$D$4+1,0)),DATE($B$4,$D$4,25),"")</f>
        <v>46351</v>
      </c>
      <c r="AD7" s="8">
        <f>IF(26&lt;=DAY(DATE($B$4,$D$4+1,0)),DATE($B$4,$D$4,26),"")</f>
        <v>46352</v>
      </c>
      <c r="AE7" s="8">
        <f>IF(27&lt;=DAY(DATE($B$4,$D$4+1,0)),DATE($B$4,$D$4,27),"")</f>
        <v>46353</v>
      </c>
      <c r="AF7" s="8">
        <f>IF(28&lt;=DAY(DATE($B$4,$D$4+1,0)),DATE($B$4,$D$4,28),"")</f>
        <v>46354</v>
      </c>
      <c r="AG7" s="8">
        <f>IF(29&lt;=DAY(DATE($B$4,$D$4+1,0)),DATE($B$4,$D$4,29),"")</f>
        <v>46355</v>
      </c>
      <c r="AH7" s="8">
        <f>IF(30&lt;=DAY(DATE($B$4,$D$4+1,0)),DATE($B$4,$D$4,30),"")</f>
        <v>46356</v>
      </c>
      <c r="AI7" s="8">
        <f>IF(31&lt;=DAY(DATE($B$4,$D$4+1,0)),DATE($B$4,$D$4,31),"")</f>
        <v/>
      </c>
      <c r="AJ7" s="5" t="str">
        <f>'Shift codes'!B6</f>
        <v>D</v>
      </c>
      <c r="AK7" s="5" t="str">
        <f>'Shift codes'!B7</f>
        <v>E</v>
      </c>
      <c r="AL7" s="5" t="str">
        <f>'Shift codes'!B8</f>
        <v>N</v>
      </c>
      <c r="AM7" s="5" t="str">
        <f>'Shift codes'!B9</f>
        <v>O</v>
      </c>
      <c r="AN7" s="5" t="str">
        <f>'Shift codes'!B10</f>
        <v>L</v>
      </c>
      <c r="AO7" s="5" t="s">
        <v>48</v>
      </c>
    </row>
    <row r="8" spans="1:41" ht="22" customHeight="1">
      <c r="A8" s="5"/>
      <c r="B8" s="5"/>
      <c r="C8" s="5"/>
      <c r="D8" s="5"/>
      <c r="E8" s="9" t="str">
        <f>IF(E7="","",CHOOSE(WEEKDAY(E7,2),"Mon","Tue","Wed","Thu","Fri","Sat","Sun"))</f>
        <v>Sun</v>
      </c>
      <c r="F8" s="9" t="str">
        <f>IF(F7="","",CHOOSE(WEEKDAY(F7,2),"Mon","Tue","Wed","Thu","Fri","Sat","Sun"))</f>
        <v>Mon</v>
      </c>
      <c r="G8" s="9" t="str">
        <f>IF(G7="","",CHOOSE(WEEKDAY(G7,2),"Mon","Tue","Wed","Thu","Fri","Sat","Sun"))</f>
        <v>Tue</v>
      </c>
      <c r="H8" s="9" t="str">
        <f>IF(H7="","",CHOOSE(WEEKDAY(H7,2),"Mon","Tue","Wed","Thu","Fri","Sat","Sun"))</f>
        <v>Wed</v>
      </c>
      <c r="I8" s="9" t="str">
        <f>IF(I7="","",CHOOSE(WEEKDAY(I7,2),"Mon","Tue","Wed","Thu","Fri","Sat","Sun"))</f>
        <v>Thu</v>
      </c>
      <c r="J8" s="9" t="str">
        <f>IF(J7="","",CHOOSE(WEEKDAY(J7,2),"Mon","Tue","Wed","Thu","Fri","Sat","Sun"))</f>
        <v>Fri</v>
      </c>
      <c r="K8" s="9" t="str">
        <f>IF(K7="","",CHOOSE(WEEKDAY(K7,2),"Mon","Tue","Wed","Thu","Fri","Sat","Sun"))</f>
        <v>Sat</v>
      </c>
      <c r="L8" s="9" t="str">
        <f>IF(L7="","",CHOOSE(WEEKDAY(L7,2),"Mon","Tue","Wed","Thu","Fri","Sat","Sun"))</f>
        <v>Sun</v>
      </c>
      <c r="M8" s="9" t="str">
        <f>IF(M7="","",CHOOSE(WEEKDAY(M7,2),"Mon","Tue","Wed","Thu","Fri","Sat","Sun"))</f>
        <v>Mon</v>
      </c>
      <c r="N8" s="9" t="str">
        <f>IF(N7="","",CHOOSE(WEEKDAY(N7,2),"Mon","Tue","Wed","Thu","Fri","Sat","Sun"))</f>
        <v>Tue</v>
      </c>
      <c r="O8" s="9" t="str">
        <f>IF(O7="","",CHOOSE(WEEKDAY(O7,2),"Mon","Tue","Wed","Thu","Fri","Sat","Sun"))</f>
        <v>Wed</v>
      </c>
      <c r="P8" s="9" t="str">
        <f>IF(P7="","",CHOOSE(WEEKDAY(P7,2),"Mon","Tue","Wed","Thu","Fri","Sat","Sun"))</f>
        <v>Thu</v>
      </c>
      <c r="Q8" s="9" t="str">
        <f>IF(Q7="","",CHOOSE(WEEKDAY(Q7,2),"Mon","Tue","Wed","Thu","Fri","Sat","Sun"))</f>
        <v>Fri</v>
      </c>
      <c r="R8" s="9" t="str">
        <f>IF(R7="","",CHOOSE(WEEKDAY(R7,2),"Mon","Tue","Wed","Thu","Fri","Sat","Sun"))</f>
        <v>Sat</v>
      </c>
      <c r="S8" s="9" t="str">
        <f>IF(S7="","",CHOOSE(WEEKDAY(S7,2),"Mon","Tue","Wed","Thu","Fri","Sat","Sun"))</f>
        <v>Sun</v>
      </c>
      <c r="T8" s="9" t="str">
        <f>IF(T7="","",CHOOSE(WEEKDAY(T7,2),"Mon","Tue","Wed","Thu","Fri","Sat","Sun"))</f>
        <v>Mon</v>
      </c>
      <c r="U8" s="9" t="str">
        <f>IF(U7="","",CHOOSE(WEEKDAY(U7,2),"Mon","Tue","Wed","Thu","Fri","Sat","Sun"))</f>
        <v>Tue</v>
      </c>
      <c r="V8" s="9" t="str">
        <f>IF(V7="","",CHOOSE(WEEKDAY(V7,2),"Mon","Tue","Wed","Thu","Fri","Sat","Sun"))</f>
        <v>Wed</v>
      </c>
      <c r="W8" s="9" t="str">
        <f>IF(W7="","",CHOOSE(WEEKDAY(W7,2),"Mon","Tue","Wed","Thu","Fri","Sat","Sun"))</f>
        <v>Thu</v>
      </c>
      <c r="X8" s="9" t="str">
        <f>IF(X7="","",CHOOSE(WEEKDAY(X7,2),"Mon","Tue","Wed","Thu","Fri","Sat","Sun"))</f>
        <v>Fri</v>
      </c>
      <c r="Y8" s="9" t="str">
        <f>IF(Y7="","",CHOOSE(WEEKDAY(Y7,2),"Mon","Tue","Wed","Thu","Fri","Sat","Sun"))</f>
        <v>Sat</v>
      </c>
      <c r="Z8" s="9" t="str">
        <f>IF(Z7="","",CHOOSE(WEEKDAY(Z7,2),"Mon","Tue","Wed","Thu","Fri","Sat","Sun"))</f>
        <v>Sun</v>
      </c>
      <c r="AA8" s="9" t="str">
        <f>IF(AA7="","",CHOOSE(WEEKDAY(AA7,2),"Mon","Tue","Wed","Thu","Fri","Sat","Sun"))</f>
        <v>Mon</v>
      </c>
      <c r="AB8" s="9" t="str">
        <f>IF(AB7="","",CHOOSE(WEEKDAY(AB7,2),"Mon","Tue","Wed","Thu","Fri","Sat","Sun"))</f>
        <v>Tue</v>
      </c>
      <c r="AC8" s="9" t="str">
        <f>IF(AC7="","",CHOOSE(WEEKDAY(AC7,2),"Mon","Tue","Wed","Thu","Fri","Sat","Sun"))</f>
        <v>Wed</v>
      </c>
      <c r="AD8" s="9" t="str">
        <f>IF(AD7="","",CHOOSE(WEEKDAY(AD7,2),"Mon","Tue","Wed","Thu","Fri","Sat","Sun"))</f>
        <v>Thu</v>
      </c>
      <c r="AE8" s="9" t="str">
        <f>IF(AE7="","",CHOOSE(WEEKDAY(AE7,2),"Mon","Tue","Wed","Thu","Fri","Sat","Sun"))</f>
        <v>Fri</v>
      </c>
      <c r="AF8" s="9" t="str">
        <f>IF(AF7="","",CHOOSE(WEEKDAY(AF7,2),"Mon","Tue","Wed","Thu","Fri","Sat","Sun"))</f>
        <v>Sat</v>
      </c>
      <c r="AG8" s="9" t="str">
        <f>IF(AG7="","",CHOOSE(WEEKDAY(AG7,2),"Mon","Tue","Wed","Thu","Fri","Sat","Sun"))</f>
        <v>Sun</v>
      </c>
      <c r="AH8" s="9" t="str">
        <f>IF(AH7="","",CHOOSE(WEEKDAY(AH7,2),"Mon","Tue","Wed","Thu","Fri","Sat","Sun"))</f>
        <v>Mon</v>
      </c>
      <c r="AI8" s="9">
        <f>IF(AI7="","",CHOOSE(WEEKDAY(AI7,2),"Mon","Tue","Wed","Thu","Fri","Sat","Sun"))</f>
        <v/>
      </c>
      <c r="AJ8" s="9" t="s">
        <v>47</v>
      </c>
      <c r="AK8" s="9" t="s">
        <v>47</v>
      </c>
      <c r="AL8" s="9" t="s">
        <v>47</v>
      </c>
      <c r="AM8" s="9" t="s">
        <v>47</v>
      </c>
      <c r="AN8" s="9" t="s">
        <v>47</v>
      </c>
      <c r="AO8" s="5"/>
    </row>
    <row r="9" spans="1:41" ht="22" customHeight="1">
      <c r="A9" s="6"/>
      <c r="B9" s="6"/>
      <c r="C9" s="6" t="s">
        <v>49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10">
        <f>IF($B9="","",SUMPRODUCT(($E$7:$AI$7&lt;&gt;"")*(E9:AI9=AJ$7)))</f>
        <v/>
      </c>
      <c r="AK9" s="10">
        <f>IF($B9="","",SUMPRODUCT(($E$7:$AI$7&lt;&gt;"")*(E9:AI9=AK$7)))</f>
        <v/>
      </c>
      <c r="AL9" s="10">
        <f>IF($B9="","",SUMPRODUCT(($E$7:$AI$7&lt;&gt;"")*(E9:AI9=AL$7)))</f>
        <v/>
      </c>
      <c r="AM9" s="10">
        <f>IF($B9="","",SUMPRODUCT(($E$7:$AI$7&lt;&gt;"")*(E9:AI9=AM$7)))</f>
        <v/>
      </c>
      <c r="AN9" s="10">
        <f>IF($B9="","",SUMPRODUCT(($E$7:$AI$7&lt;&gt;"")*(E9:AI9=AN$7)))</f>
        <v/>
      </c>
      <c r="AO9" s="10">
        <f>IF($B9="","",SUMPRODUCT(($E$7:$AI$7&lt;&gt;"")*(E9:AI9="")))</f>
        <v/>
      </c>
    </row>
    <row r="10" spans="1:41" ht="22" customHeight="1">
      <c r="A10" s="6"/>
      <c r="B10" s="6"/>
      <c r="C10" s="6" t="s">
        <v>49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10">
        <f>IF($B10="","",SUMPRODUCT(($E$7:$AI$7&lt;&gt;"")*(E10:AI10=AJ$7)))</f>
        <v/>
      </c>
      <c r="AK10" s="10">
        <f>IF($B10="","",SUMPRODUCT(($E$7:$AI$7&lt;&gt;"")*(E10:AI10=AK$7)))</f>
        <v/>
      </c>
      <c r="AL10" s="10">
        <f>IF($B10="","",SUMPRODUCT(($E$7:$AI$7&lt;&gt;"")*(E10:AI10=AL$7)))</f>
        <v/>
      </c>
      <c r="AM10" s="10">
        <f>IF($B10="","",SUMPRODUCT(($E$7:$AI$7&lt;&gt;"")*(E10:AI10=AM$7)))</f>
        <v/>
      </c>
      <c r="AN10" s="10">
        <f>IF($B10="","",SUMPRODUCT(($E$7:$AI$7&lt;&gt;"")*(E10:AI10=AN$7)))</f>
        <v/>
      </c>
      <c r="AO10" s="10">
        <f>IF($B10="","",SUMPRODUCT(($E$7:$AI$7&lt;&gt;"")*(E10:AI10="")))</f>
        <v/>
      </c>
    </row>
    <row r="11" spans="1:41" ht="22" customHeight="1">
      <c r="A11" s="6"/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10">
        <f>IF($B11="","",SUMPRODUCT(($E$7:$AI$7&lt;&gt;"")*(E11:AI11=AJ$7)))</f>
        <v/>
      </c>
      <c r="AK11" s="10">
        <f>IF($B11="","",SUMPRODUCT(($E$7:$AI$7&lt;&gt;"")*(E11:AI11=AK$7)))</f>
        <v/>
      </c>
      <c r="AL11" s="10">
        <f>IF($B11="","",SUMPRODUCT(($E$7:$AI$7&lt;&gt;"")*(E11:AI11=AL$7)))</f>
        <v/>
      </c>
      <c r="AM11" s="10">
        <f>IF($B11="","",SUMPRODUCT(($E$7:$AI$7&lt;&gt;"")*(E11:AI11=AM$7)))</f>
        <v/>
      </c>
      <c r="AN11" s="10">
        <f>IF($B11="","",SUMPRODUCT(($E$7:$AI$7&lt;&gt;"")*(E11:AI11=AN$7)))</f>
        <v/>
      </c>
      <c r="AO11" s="10">
        <f>IF($B11="","",SUMPRODUCT(($E$7:$AI$7&lt;&gt;"")*(E11:AI11="")))</f>
        <v/>
      </c>
    </row>
    <row r="12" spans="1:41" ht="22" customHeight="1">
      <c r="A12" s="6"/>
      <c r="B12" s="6"/>
      <c r="C12" s="6" t="s">
        <v>49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10">
        <f>IF($B12="","",SUMPRODUCT(($E$7:$AI$7&lt;&gt;"")*(E12:AI12=AJ$7)))</f>
        <v/>
      </c>
      <c r="AK12" s="10">
        <f>IF($B12="","",SUMPRODUCT(($E$7:$AI$7&lt;&gt;"")*(E12:AI12=AK$7)))</f>
        <v/>
      </c>
      <c r="AL12" s="10">
        <f>IF($B12="","",SUMPRODUCT(($E$7:$AI$7&lt;&gt;"")*(E12:AI12=AL$7)))</f>
        <v/>
      </c>
      <c r="AM12" s="10">
        <f>IF($B12="","",SUMPRODUCT(($E$7:$AI$7&lt;&gt;"")*(E12:AI12=AM$7)))</f>
        <v/>
      </c>
      <c r="AN12" s="10">
        <f>IF($B12="","",SUMPRODUCT(($E$7:$AI$7&lt;&gt;"")*(E12:AI12=AN$7)))</f>
        <v/>
      </c>
      <c r="AO12" s="10">
        <f>IF($B12="","",SUMPRODUCT(($E$7:$AI$7&lt;&gt;"")*(E12:AI12="")))</f>
        <v/>
      </c>
    </row>
    <row r="13" spans="1:41" ht="22" customHeight="1">
      <c r="A13" s="6"/>
      <c r="B13" s="6"/>
      <c r="C13" s="6" t="s">
        <v>49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10">
        <f>IF($B13="","",SUMPRODUCT(($E$7:$AI$7&lt;&gt;"")*(E13:AI13=AJ$7)))</f>
        <v/>
      </c>
      <c r="AK13" s="10">
        <f>IF($B13="","",SUMPRODUCT(($E$7:$AI$7&lt;&gt;"")*(E13:AI13=AK$7)))</f>
        <v/>
      </c>
      <c r="AL13" s="10">
        <f>IF($B13="","",SUMPRODUCT(($E$7:$AI$7&lt;&gt;"")*(E13:AI13=AL$7)))</f>
        <v/>
      </c>
      <c r="AM13" s="10">
        <f>IF($B13="","",SUMPRODUCT(($E$7:$AI$7&lt;&gt;"")*(E13:AI13=AM$7)))</f>
        <v/>
      </c>
      <c r="AN13" s="10">
        <f>IF($B13="","",SUMPRODUCT(($E$7:$AI$7&lt;&gt;"")*(E13:AI13=AN$7)))</f>
        <v/>
      </c>
      <c r="AO13" s="10">
        <f>IF($B13="","",SUMPRODUCT(($E$7:$AI$7&lt;&gt;"")*(E13:AI13="")))</f>
        <v/>
      </c>
    </row>
    <row r="14" spans="1:41" ht="22" customHeight="1">
      <c r="A14" s="6"/>
      <c r="B14" s="6"/>
      <c r="C14" s="6" t="s">
        <v>49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10">
        <f>IF($B14="","",SUMPRODUCT(($E$7:$AI$7&lt;&gt;"")*(E14:AI14=AJ$7)))</f>
        <v/>
      </c>
      <c r="AK14" s="10">
        <f>IF($B14="","",SUMPRODUCT(($E$7:$AI$7&lt;&gt;"")*(E14:AI14=AK$7)))</f>
        <v/>
      </c>
      <c r="AL14" s="10">
        <f>IF($B14="","",SUMPRODUCT(($E$7:$AI$7&lt;&gt;"")*(E14:AI14=AL$7)))</f>
        <v/>
      </c>
      <c r="AM14" s="10">
        <f>IF($B14="","",SUMPRODUCT(($E$7:$AI$7&lt;&gt;"")*(E14:AI14=AM$7)))</f>
        <v/>
      </c>
      <c r="AN14" s="10">
        <f>IF($B14="","",SUMPRODUCT(($E$7:$AI$7&lt;&gt;"")*(E14:AI14=AN$7)))</f>
        <v/>
      </c>
      <c r="AO14" s="10">
        <f>IF($B14="","",SUMPRODUCT(($E$7:$AI$7&lt;&gt;"")*(E14:AI14="")))</f>
        <v/>
      </c>
    </row>
    <row r="15" spans="1:41" ht="22" customHeight="1">
      <c r="A15" s="6"/>
      <c r="B15" s="6"/>
      <c r="C15" s="6" t="s">
        <v>49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10">
        <f>IF($B15="","",SUMPRODUCT(($E$7:$AI$7&lt;&gt;"")*(E15:AI15=AJ$7)))</f>
        <v/>
      </c>
      <c r="AK15" s="10">
        <f>IF($B15="","",SUMPRODUCT(($E$7:$AI$7&lt;&gt;"")*(E15:AI15=AK$7)))</f>
        <v/>
      </c>
      <c r="AL15" s="10">
        <f>IF($B15="","",SUMPRODUCT(($E$7:$AI$7&lt;&gt;"")*(E15:AI15=AL$7)))</f>
        <v/>
      </c>
      <c r="AM15" s="10">
        <f>IF($B15="","",SUMPRODUCT(($E$7:$AI$7&lt;&gt;"")*(E15:AI15=AM$7)))</f>
        <v/>
      </c>
      <c r="AN15" s="10">
        <f>IF($B15="","",SUMPRODUCT(($E$7:$AI$7&lt;&gt;"")*(E15:AI15=AN$7)))</f>
        <v/>
      </c>
      <c r="AO15" s="10">
        <f>IF($B15="","",SUMPRODUCT(($E$7:$AI$7&lt;&gt;"")*(E15:AI15="")))</f>
        <v/>
      </c>
    </row>
    <row r="16" spans="1:41" ht="22" customHeight="1">
      <c r="A16" s="6"/>
      <c r="B16" s="6"/>
      <c r="C16" s="6" t="s">
        <v>49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10">
        <f>IF($B16="","",SUMPRODUCT(($E$7:$AI$7&lt;&gt;"")*(E16:AI16=AJ$7)))</f>
        <v/>
      </c>
      <c r="AK16" s="10">
        <f>IF($B16="","",SUMPRODUCT(($E$7:$AI$7&lt;&gt;"")*(E16:AI16=AK$7)))</f>
        <v/>
      </c>
      <c r="AL16" s="10">
        <f>IF($B16="","",SUMPRODUCT(($E$7:$AI$7&lt;&gt;"")*(E16:AI16=AL$7)))</f>
        <v/>
      </c>
      <c r="AM16" s="10">
        <f>IF($B16="","",SUMPRODUCT(($E$7:$AI$7&lt;&gt;"")*(E16:AI16=AM$7)))</f>
        <v/>
      </c>
      <c r="AN16" s="10">
        <f>IF($B16="","",SUMPRODUCT(($E$7:$AI$7&lt;&gt;"")*(E16:AI16=AN$7)))</f>
        <v/>
      </c>
      <c r="AO16" s="10">
        <f>IF($B16="","",SUMPRODUCT(($E$7:$AI$7&lt;&gt;"")*(E16:AI16="")))</f>
        <v/>
      </c>
    </row>
    <row r="17" spans="1:41" ht="22" customHeight="1">
      <c r="A17" s="6"/>
      <c r="B17" s="6"/>
      <c r="C17" s="6" t="s">
        <v>49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10">
        <f>IF($B17="","",SUMPRODUCT(($E$7:$AI$7&lt;&gt;"")*(E17:AI17=AJ$7)))</f>
        <v/>
      </c>
      <c r="AK17" s="10">
        <f>IF($B17="","",SUMPRODUCT(($E$7:$AI$7&lt;&gt;"")*(E17:AI17=AK$7)))</f>
        <v/>
      </c>
      <c r="AL17" s="10">
        <f>IF($B17="","",SUMPRODUCT(($E$7:$AI$7&lt;&gt;"")*(E17:AI17=AL$7)))</f>
        <v/>
      </c>
      <c r="AM17" s="10">
        <f>IF($B17="","",SUMPRODUCT(($E$7:$AI$7&lt;&gt;"")*(E17:AI17=AM$7)))</f>
        <v/>
      </c>
      <c r="AN17" s="10">
        <f>IF($B17="","",SUMPRODUCT(($E$7:$AI$7&lt;&gt;"")*(E17:AI17=AN$7)))</f>
        <v/>
      </c>
      <c r="AO17" s="10">
        <f>IF($B17="","",SUMPRODUCT(($E$7:$AI$7&lt;&gt;"")*(E17:AI17="")))</f>
        <v/>
      </c>
    </row>
    <row r="18" spans="1:41" ht="22" customHeight="1">
      <c r="A18" s="6"/>
      <c r="B18" s="6"/>
      <c r="C18" s="6" t="s">
        <v>49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10">
        <f>IF($B18="","",SUMPRODUCT(($E$7:$AI$7&lt;&gt;"")*(E18:AI18=AJ$7)))</f>
        <v/>
      </c>
      <c r="AK18" s="10">
        <f>IF($B18="","",SUMPRODUCT(($E$7:$AI$7&lt;&gt;"")*(E18:AI18=AK$7)))</f>
        <v/>
      </c>
      <c r="AL18" s="10">
        <f>IF($B18="","",SUMPRODUCT(($E$7:$AI$7&lt;&gt;"")*(E18:AI18=AL$7)))</f>
        <v/>
      </c>
      <c r="AM18" s="10">
        <f>IF($B18="","",SUMPRODUCT(($E$7:$AI$7&lt;&gt;"")*(E18:AI18=AM$7)))</f>
        <v/>
      </c>
      <c r="AN18" s="10">
        <f>IF($B18="","",SUMPRODUCT(($E$7:$AI$7&lt;&gt;"")*(E18:AI18=AN$7)))</f>
        <v/>
      </c>
      <c r="AO18" s="10">
        <f>IF($B18="","",SUMPRODUCT(($E$7:$AI$7&lt;&gt;"")*(E18:AI18="")))</f>
        <v/>
      </c>
    </row>
    <row r="19" spans="1:41" ht="22" customHeight="1">
      <c r="A19" s="6"/>
      <c r="B19" s="6"/>
      <c r="C19" s="6" t="s">
        <v>50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10">
        <f>IF($B19="","",SUMPRODUCT(($E$7:$AI$7&lt;&gt;"")*(E19:AI19=AJ$7)))</f>
        <v/>
      </c>
      <c r="AK19" s="10">
        <f>IF($B19="","",SUMPRODUCT(($E$7:$AI$7&lt;&gt;"")*(E19:AI19=AK$7)))</f>
        <v/>
      </c>
      <c r="AL19" s="10">
        <f>IF($B19="","",SUMPRODUCT(($E$7:$AI$7&lt;&gt;"")*(E19:AI19=AL$7)))</f>
        <v/>
      </c>
      <c r="AM19" s="10">
        <f>IF($B19="","",SUMPRODUCT(($E$7:$AI$7&lt;&gt;"")*(E19:AI19=AM$7)))</f>
        <v/>
      </c>
      <c r="AN19" s="10">
        <f>IF($B19="","",SUMPRODUCT(($E$7:$AI$7&lt;&gt;"")*(E19:AI19=AN$7)))</f>
        <v/>
      </c>
      <c r="AO19" s="10">
        <f>IF($B19="","",SUMPRODUCT(($E$7:$AI$7&lt;&gt;"")*(E19:AI19="")))</f>
        <v/>
      </c>
    </row>
    <row r="20" spans="1:41" ht="22" customHeight="1">
      <c r="A20" s="6"/>
      <c r="B20" s="6"/>
      <c r="C20" s="6" t="s">
        <v>50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10">
        <f>IF($B20="","",SUMPRODUCT(($E$7:$AI$7&lt;&gt;"")*(E20:AI20=AJ$7)))</f>
        <v/>
      </c>
      <c r="AK20" s="10">
        <f>IF($B20="","",SUMPRODUCT(($E$7:$AI$7&lt;&gt;"")*(E20:AI20=AK$7)))</f>
        <v/>
      </c>
      <c r="AL20" s="10">
        <f>IF($B20="","",SUMPRODUCT(($E$7:$AI$7&lt;&gt;"")*(E20:AI20=AL$7)))</f>
        <v/>
      </c>
      <c r="AM20" s="10">
        <f>IF($B20="","",SUMPRODUCT(($E$7:$AI$7&lt;&gt;"")*(E20:AI20=AM$7)))</f>
        <v/>
      </c>
      <c r="AN20" s="10">
        <f>IF($B20="","",SUMPRODUCT(($E$7:$AI$7&lt;&gt;"")*(E20:AI20=AN$7)))</f>
        <v/>
      </c>
      <c r="AO20" s="10">
        <f>IF($B20="","",SUMPRODUCT(($E$7:$AI$7&lt;&gt;"")*(E20:AI20="")))</f>
        <v/>
      </c>
    </row>
    <row r="21" spans="1:41" ht="22" customHeight="1">
      <c r="A21" s="6"/>
      <c r="B21" s="6"/>
      <c r="C21" s="6" t="s">
        <v>50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10">
        <f>IF($B21="","",SUMPRODUCT(($E$7:$AI$7&lt;&gt;"")*(E21:AI21=AJ$7)))</f>
        <v/>
      </c>
      <c r="AK21" s="10">
        <f>IF($B21="","",SUMPRODUCT(($E$7:$AI$7&lt;&gt;"")*(E21:AI21=AK$7)))</f>
        <v/>
      </c>
      <c r="AL21" s="10">
        <f>IF($B21="","",SUMPRODUCT(($E$7:$AI$7&lt;&gt;"")*(E21:AI21=AL$7)))</f>
        <v/>
      </c>
      <c r="AM21" s="10">
        <f>IF($B21="","",SUMPRODUCT(($E$7:$AI$7&lt;&gt;"")*(E21:AI21=AM$7)))</f>
        <v/>
      </c>
      <c r="AN21" s="10">
        <f>IF($B21="","",SUMPRODUCT(($E$7:$AI$7&lt;&gt;"")*(E21:AI21=AN$7)))</f>
        <v/>
      </c>
      <c r="AO21" s="10">
        <f>IF($B21="","",SUMPRODUCT(($E$7:$AI$7&lt;&gt;"")*(E21:AI21="")))</f>
        <v/>
      </c>
    </row>
    <row r="22" spans="1:41" ht="22" customHeight="1">
      <c r="A22" s="6"/>
      <c r="B22" s="6"/>
      <c r="C22" s="6" t="s">
        <v>50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10">
        <f>IF($B22="","",SUMPRODUCT(($E$7:$AI$7&lt;&gt;"")*(E22:AI22=AJ$7)))</f>
        <v/>
      </c>
      <c r="AK22" s="10">
        <f>IF($B22="","",SUMPRODUCT(($E$7:$AI$7&lt;&gt;"")*(E22:AI22=AK$7)))</f>
        <v/>
      </c>
      <c r="AL22" s="10">
        <f>IF($B22="","",SUMPRODUCT(($E$7:$AI$7&lt;&gt;"")*(E22:AI22=AL$7)))</f>
        <v/>
      </c>
      <c r="AM22" s="10">
        <f>IF($B22="","",SUMPRODUCT(($E$7:$AI$7&lt;&gt;"")*(E22:AI22=AM$7)))</f>
        <v/>
      </c>
      <c r="AN22" s="10">
        <f>IF($B22="","",SUMPRODUCT(($E$7:$AI$7&lt;&gt;"")*(E22:AI22=AN$7)))</f>
        <v/>
      </c>
      <c r="AO22" s="10">
        <f>IF($B22="","",SUMPRODUCT(($E$7:$AI$7&lt;&gt;"")*(E22:AI22="")))</f>
        <v/>
      </c>
    </row>
    <row r="23" spans="1:41" ht="22" customHeight="1">
      <c r="A23" s="6"/>
      <c r="B23" s="6"/>
      <c r="C23" s="6" t="s">
        <v>50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10">
        <f>IF($B23="","",SUMPRODUCT(($E$7:$AI$7&lt;&gt;"")*(E23:AI23=AJ$7)))</f>
        <v/>
      </c>
      <c r="AK23" s="10">
        <f>IF($B23="","",SUMPRODUCT(($E$7:$AI$7&lt;&gt;"")*(E23:AI23=AK$7)))</f>
        <v/>
      </c>
      <c r="AL23" s="10">
        <f>IF($B23="","",SUMPRODUCT(($E$7:$AI$7&lt;&gt;"")*(E23:AI23=AL$7)))</f>
        <v/>
      </c>
      <c r="AM23" s="10">
        <f>IF($B23="","",SUMPRODUCT(($E$7:$AI$7&lt;&gt;"")*(E23:AI23=AM$7)))</f>
        <v/>
      </c>
      <c r="AN23" s="10">
        <f>IF($B23="","",SUMPRODUCT(($E$7:$AI$7&lt;&gt;"")*(E23:AI23=AN$7)))</f>
        <v/>
      </c>
      <c r="AO23" s="10">
        <f>IF($B23="","",SUMPRODUCT(($E$7:$AI$7&lt;&gt;"")*(E23:AI23="")))</f>
        <v/>
      </c>
    </row>
    <row r="24" spans="1:41" ht="22" customHeight="1">
      <c r="A24" s="6"/>
      <c r="B24" s="6"/>
      <c r="C24" s="6" t="s">
        <v>50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10">
        <f>IF($B24="","",SUMPRODUCT(($E$7:$AI$7&lt;&gt;"")*(E24:AI24=AJ$7)))</f>
        <v/>
      </c>
      <c r="AK24" s="10">
        <f>IF($B24="","",SUMPRODUCT(($E$7:$AI$7&lt;&gt;"")*(E24:AI24=AK$7)))</f>
        <v/>
      </c>
      <c r="AL24" s="10">
        <f>IF($B24="","",SUMPRODUCT(($E$7:$AI$7&lt;&gt;"")*(E24:AI24=AL$7)))</f>
        <v/>
      </c>
      <c r="AM24" s="10">
        <f>IF($B24="","",SUMPRODUCT(($E$7:$AI$7&lt;&gt;"")*(E24:AI24=AM$7)))</f>
        <v/>
      </c>
      <c r="AN24" s="10">
        <f>IF($B24="","",SUMPRODUCT(($E$7:$AI$7&lt;&gt;"")*(E24:AI24=AN$7)))</f>
        <v/>
      </c>
      <c r="AO24" s="10">
        <f>IF($B24="","",SUMPRODUCT(($E$7:$AI$7&lt;&gt;"")*(E24:AI24="")))</f>
        <v/>
      </c>
    </row>
    <row r="25" spans="1:41" ht="22" customHeight="1">
      <c r="A25" s="6"/>
      <c r="B25" s="6"/>
      <c r="C25" s="6" t="s">
        <v>50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10">
        <f>IF($B25="","",SUMPRODUCT(($E$7:$AI$7&lt;&gt;"")*(E25:AI25=AJ$7)))</f>
        <v/>
      </c>
      <c r="AK25" s="10">
        <f>IF($B25="","",SUMPRODUCT(($E$7:$AI$7&lt;&gt;"")*(E25:AI25=AK$7)))</f>
        <v/>
      </c>
      <c r="AL25" s="10">
        <f>IF($B25="","",SUMPRODUCT(($E$7:$AI$7&lt;&gt;"")*(E25:AI25=AL$7)))</f>
        <v/>
      </c>
      <c r="AM25" s="10">
        <f>IF($B25="","",SUMPRODUCT(($E$7:$AI$7&lt;&gt;"")*(E25:AI25=AM$7)))</f>
        <v/>
      </c>
      <c r="AN25" s="10">
        <f>IF($B25="","",SUMPRODUCT(($E$7:$AI$7&lt;&gt;"")*(E25:AI25=AN$7)))</f>
        <v/>
      </c>
      <c r="AO25" s="10">
        <f>IF($B25="","",SUMPRODUCT(($E$7:$AI$7&lt;&gt;"")*(E25:AI25="")))</f>
        <v/>
      </c>
    </row>
    <row r="26" spans="1:41" ht="22" customHeight="1">
      <c r="A26" s="6"/>
      <c r="B26" s="6"/>
      <c r="C26" s="6" t="s">
        <v>50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10">
        <f>IF($B26="","",SUMPRODUCT(($E$7:$AI$7&lt;&gt;"")*(E26:AI26=AJ$7)))</f>
        <v/>
      </c>
      <c r="AK26" s="10">
        <f>IF($B26="","",SUMPRODUCT(($E$7:$AI$7&lt;&gt;"")*(E26:AI26=AK$7)))</f>
        <v/>
      </c>
      <c r="AL26" s="10">
        <f>IF($B26="","",SUMPRODUCT(($E$7:$AI$7&lt;&gt;"")*(E26:AI26=AL$7)))</f>
        <v/>
      </c>
      <c r="AM26" s="10">
        <f>IF($B26="","",SUMPRODUCT(($E$7:$AI$7&lt;&gt;"")*(E26:AI26=AM$7)))</f>
        <v/>
      </c>
      <c r="AN26" s="10">
        <f>IF($B26="","",SUMPRODUCT(($E$7:$AI$7&lt;&gt;"")*(E26:AI26=AN$7)))</f>
        <v/>
      </c>
      <c r="AO26" s="10">
        <f>IF($B26="","",SUMPRODUCT(($E$7:$AI$7&lt;&gt;"")*(E26:AI26="")))</f>
        <v/>
      </c>
    </row>
    <row r="27" spans="1:41" ht="22" customHeight="1">
      <c r="A27" s="6"/>
      <c r="B27" s="6"/>
      <c r="C27" s="6" t="s">
        <v>50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10">
        <f>IF($B27="","",SUMPRODUCT(($E$7:$AI$7&lt;&gt;"")*(E27:AI27=AJ$7)))</f>
        <v/>
      </c>
      <c r="AK27" s="10">
        <f>IF($B27="","",SUMPRODUCT(($E$7:$AI$7&lt;&gt;"")*(E27:AI27=AK$7)))</f>
        <v/>
      </c>
      <c r="AL27" s="10">
        <f>IF($B27="","",SUMPRODUCT(($E$7:$AI$7&lt;&gt;"")*(E27:AI27=AL$7)))</f>
        <v/>
      </c>
      <c r="AM27" s="10">
        <f>IF($B27="","",SUMPRODUCT(($E$7:$AI$7&lt;&gt;"")*(E27:AI27=AM$7)))</f>
        <v/>
      </c>
      <c r="AN27" s="10">
        <f>IF($B27="","",SUMPRODUCT(($E$7:$AI$7&lt;&gt;"")*(E27:AI27=AN$7)))</f>
        <v/>
      </c>
      <c r="AO27" s="10">
        <f>IF($B27="","",SUMPRODUCT(($E$7:$AI$7&lt;&gt;"")*(E27:AI27="")))</f>
        <v/>
      </c>
    </row>
    <row r="28" spans="1:41" ht="22" customHeight="1">
      <c r="A28" s="6"/>
      <c r="B28" s="6"/>
      <c r="C28" s="6" t="s">
        <v>50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10">
        <f>IF($B28="","",SUMPRODUCT(($E$7:$AI$7&lt;&gt;"")*(E28:AI28=AJ$7)))</f>
        <v/>
      </c>
      <c r="AK28" s="10">
        <f>IF($B28="","",SUMPRODUCT(($E$7:$AI$7&lt;&gt;"")*(E28:AI28=AK$7)))</f>
        <v/>
      </c>
      <c r="AL28" s="10">
        <f>IF($B28="","",SUMPRODUCT(($E$7:$AI$7&lt;&gt;"")*(E28:AI28=AL$7)))</f>
        <v/>
      </c>
      <c r="AM28" s="10">
        <f>IF($B28="","",SUMPRODUCT(($E$7:$AI$7&lt;&gt;"")*(E28:AI28=AM$7)))</f>
        <v/>
      </c>
      <c r="AN28" s="10">
        <f>IF($B28="","",SUMPRODUCT(($E$7:$AI$7&lt;&gt;"")*(E28:AI28=AN$7)))</f>
        <v/>
      </c>
      <c r="AO28" s="10">
        <f>IF($B28="","",SUMPRODUCT(($E$7:$AI$7&lt;&gt;"")*(E28:AI28="")))</f>
        <v/>
      </c>
    </row>
    <row r="31" spans="1:41">
      <c r="A31" s="11" t="s">
        <v>51</v>
      </c>
      <c r="B31" s="11"/>
      <c r="C31" s="11"/>
      <c r="D31" s="11" t="s">
        <v>52</v>
      </c>
      <c r="E31" s="11">
        <f>IF(E$7="","",COUNTIFS($B$9:$B$28,"&lt;&gt;",E$9:E$28,'Shift codes'!$B$6)*'Shift codes'!$D$6+COUNTIFS($B$9:$B$28,"&lt;&gt;",E$9:E$28,'Shift codes'!$B$7)*'Shift codes'!$D$7+COUNTIFS($B$9:$B$28,"&lt;&gt;",E$9:E$28,'Shift codes'!$B$8)*'Shift codes'!$D$8+COUNTIFS($B$9:$B$28,"&lt;&gt;",E$9:E$28,'Shift codes'!$B$9)*'Shift codes'!$D$9+COUNTIFS($B$9:$B$28,"&lt;&gt;",E$9:E$28,'Shift codes'!$B$10)*'Shift codes'!$D$10)</f>
        <v>0</v>
      </c>
      <c r="F31" s="11">
        <f>IF(F$7="","",COUNTIFS($B$9:$B$28,"&lt;&gt;",F$9:F$28,'Shift codes'!$B$6)*'Shift codes'!$D$6+COUNTIFS($B$9:$B$28,"&lt;&gt;",F$9:F$28,'Shift codes'!$B$7)*'Shift codes'!$D$7+COUNTIFS($B$9:$B$28,"&lt;&gt;",F$9:F$28,'Shift codes'!$B$8)*'Shift codes'!$D$8+COUNTIFS($B$9:$B$28,"&lt;&gt;",F$9:F$28,'Shift codes'!$B$9)*'Shift codes'!$D$9+COUNTIFS($B$9:$B$28,"&lt;&gt;",F$9:F$28,'Shift codes'!$B$10)*'Shift codes'!$D$10)</f>
        <v>0</v>
      </c>
      <c r="G31" s="11">
        <f>IF(G$7="","",COUNTIFS($B$9:$B$28,"&lt;&gt;",G$9:G$28,'Shift codes'!$B$6)*'Shift codes'!$D$6+COUNTIFS($B$9:$B$28,"&lt;&gt;",G$9:G$28,'Shift codes'!$B$7)*'Shift codes'!$D$7+COUNTIFS($B$9:$B$28,"&lt;&gt;",G$9:G$28,'Shift codes'!$B$8)*'Shift codes'!$D$8+COUNTIFS($B$9:$B$28,"&lt;&gt;",G$9:G$28,'Shift codes'!$B$9)*'Shift codes'!$D$9+COUNTIFS($B$9:$B$28,"&lt;&gt;",G$9:G$28,'Shift codes'!$B$10)*'Shift codes'!$D$10)</f>
        <v>0</v>
      </c>
      <c r="H31" s="11">
        <f>IF(H$7="","",COUNTIFS($B$9:$B$28,"&lt;&gt;",H$9:H$28,'Shift codes'!$B$6)*'Shift codes'!$D$6+COUNTIFS($B$9:$B$28,"&lt;&gt;",H$9:H$28,'Shift codes'!$B$7)*'Shift codes'!$D$7+COUNTIFS($B$9:$B$28,"&lt;&gt;",H$9:H$28,'Shift codes'!$B$8)*'Shift codes'!$D$8+COUNTIFS($B$9:$B$28,"&lt;&gt;",H$9:H$28,'Shift codes'!$B$9)*'Shift codes'!$D$9+COUNTIFS($B$9:$B$28,"&lt;&gt;",H$9:H$28,'Shift codes'!$B$10)*'Shift codes'!$D$10)</f>
        <v>0</v>
      </c>
      <c r="I31" s="11">
        <f>IF(I$7="","",COUNTIFS($B$9:$B$28,"&lt;&gt;",I$9:I$28,'Shift codes'!$B$6)*'Shift codes'!$D$6+COUNTIFS($B$9:$B$28,"&lt;&gt;",I$9:I$28,'Shift codes'!$B$7)*'Shift codes'!$D$7+COUNTIFS($B$9:$B$28,"&lt;&gt;",I$9:I$28,'Shift codes'!$B$8)*'Shift codes'!$D$8+COUNTIFS($B$9:$B$28,"&lt;&gt;",I$9:I$28,'Shift codes'!$B$9)*'Shift codes'!$D$9+COUNTIFS($B$9:$B$28,"&lt;&gt;",I$9:I$28,'Shift codes'!$B$10)*'Shift codes'!$D$10)</f>
        <v>0</v>
      </c>
      <c r="J31" s="11">
        <f>IF(J$7="","",COUNTIFS($B$9:$B$28,"&lt;&gt;",J$9:J$28,'Shift codes'!$B$6)*'Shift codes'!$D$6+COUNTIFS($B$9:$B$28,"&lt;&gt;",J$9:J$28,'Shift codes'!$B$7)*'Shift codes'!$D$7+COUNTIFS($B$9:$B$28,"&lt;&gt;",J$9:J$28,'Shift codes'!$B$8)*'Shift codes'!$D$8+COUNTIFS($B$9:$B$28,"&lt;&gt;",J$9:J$28,'Shift codes'!$B$9)*'Shift codes'!$D$9+COUNTIFS($B$9:$B$28,"&lt;&gt;",J$9:J$28,'Shift codes'!$B$10)*'Shift codes'!$D$10)</f>
        <v>0</v>
      </c>
      <c r="K31" s="11">
        <f>IF(K$7="","",COUNTIFS($B$9:$B$28,"&lt;&gt;",K$9:K$28,'Shift codes'!$B$6)*'Shift codes'!$D$6+COUNTIFS($B$9:$B$28,"&lt;&gt;",K$9:K$28,'Shift codes'!$B$7)*'Shift codes'!$D$7+COUNTIFS($B$9:$B$28,"&lt;&gt;",K$9:K$28,'Shift codes'!$B$8)*'Shift codes'!$D$8+COUNTIFS($B$9:$B$28,"&lt;&gt;",K$9:K$28,'Shift codes'!$B$9)*'Shift codes'!$D$9+COUNTIFS($B$9:$B$28,"&lt;&gt;",K$9:K$28,'Shift codes'!$B$10)*'Shift codes'!$D$10)</f>
        <v>0</v>
      </c>
      <c r="L31" s="11">
        <f>IF(L$7="","",COUNTIFS($B$9:$B$28,"&lt;&gt;",L$9:L$28,'Shift codes'!$B$6)*'Shift codes'!$D$6+COUNTIFS($B$9:$B$28,"&lt;&gt;",L$9:L$28,'Shift codes'!$B$7)*'Shift codes'!$D$7+COUNTIFS($B$9:$B$28,"&lt;&gt;",L$9:L$28,'Shift codes'!$B$8)*'Shift codes'!$D$8+COUNTIFS($B$9:$B$28,"&lt;&gt;",L$9:L$28,'Shift codes'!$B$9)*'Shift codes'!$D$9+COUNTIFS($B$9:$B$28,"&lt;&gt;",L$9:L$28,'Shift codes'!$B$10)*'Shift codes'!$D$10)</f>
        <v>0</v>
      </c>
      <c r="M31" s="11">
        <f>IF(M$7="","",COUNTIFS($B$9:$B$28,"&lt;&gt;",M$9:M$28,'Shift codes'!$B$6)*'Shift codes'!$D$6+COUNTIFS($B$9:$B$28,"&lt;&gt;",M$9:M$28,'Shift codes'!$B$7)*'Shift codes'!$D$7+COUNTIFS($B$9:$B$28,"&lt;&gt;",M$9:M$28,'Shift codes'!$B$8)*'Shift codes'!$D$8+COUNTIFS($B$9:$B$28,"&lt;&gt;",M$9:M$28,'Shift codes'!$B$9)*'Shift codes'!$D$9+COUNTIFS($B$9:$B$28,"&lt;&gt;",M$9:M$28,'Shift codes'!$B$10)*'Shift codes'!$D$10)</f>
        <v>0</v>
      </c>
      <c r="N31" s="11">
        <f>IF(N$7="","",COUNTIFS($B$9:$B$28,"&lt;&gt;",N$9:N$28,'Shift codes'!$B$6)*'Shift codes'!$D$6+COUNTIFS($B$9:$B$28,"&lt;&gt;",N$9:N$28,'Shift codes'!$B$7)*'Shift codes'!$D$7+COUNTIFS($B$9:$B$28,"&lt;&gt;",N$9:N$28,'Shift codes'!$B$8)*'Shift codes'!$D$8+COUNTIFS($B$9:$B$28,"&lt;&gt;",N$9:N$28,'Shift codes'!$B$9)*'Shift codes'!$D$9+COUNTIFS($B$9:$B$28,"&lt;&gt;",N$9:N$28,'Shift codes'!$B$10)*'Shift codes'!$D$10)</f>
        <v>0</v>
      </c>
      <c r="O31" s="11">
        <f>IF(O$7="","",COUNTIFS($B$9:$B$28,"&lt;&gt;",O$9:O$28,'Shift codes'!$B$6)*'Shift codes'!$D$6+COUNTIFS($B$9:$B$28,"&lt;&gt;",O$9:O$28,'Shift codes'!$B$7)*'Shift codes'!$D$7+COUNTIFS($B$9:$B$28,"&lt;&gt;",O$9:O$28,'Shift codes'!$B$8)*'Shift codes'!$D$8+COUNTIFS($B$9:$B$28,"&lt;&gt;",O$9:O$28,'Shift codes'!$B$9)*'Shift codes'!$D$9+COUNTIFS($B$9:$B$28,"&lt;&gt;",O$9:O$28,'Shift codes'!$B$10)*'Shift codes'!$D$10)</f>
        <v>0</v>
      </c>
      <c r="P31" s="11">
        <f>IF(P$7="","",COUNTIFS($B$9:$B$28,"&lt;&gt;",P$9:P$28,'Shift codes'!$B$6)*'Shift codes'!$D$6+COUNTIFS($B$9:$B$28,"&lt;&gt;",P$9:P$28,'Shift codes'!$B$7)*'Shift codes'!$D$7+COUNTIFS($B$9:$B$28,"&lt;&gt;",P$9:P$28,'Shift codes'!$B$8)*'Shift codes'!$D$8+COUNTIFS($B$9:$B$28,"&lt;&gt;",P$9:P$28,'Shift codes'!$B$9)*'Shift codes'!$D$9+COUNTIFS($B$9:$B$28,"&lt;&gt;",P$9:P$28,'Shift codes'!$B$10)*'Shift codes'!$D$10)</f>
        <v>0</v>
      </c>
      <c r="Q31" s="11">
        <f>IF(Q$7="","",COUNTIFS($B$9:$B$28,"&lt;&gt;",Q$9:Q$28,'Shift codes'!$B$6)*'Shift codes'!$D$6+COUNTIFS($B$9:$B$28,"&lt;&gt;",Q$9:Q$28,'Shift codes'!$B$7)*'Shift codes'!$D$7+COUNTIFS($B$9:$B$28,"&lt;&gt;",Q$9:Q$28,'Shift codes'!$B$8)*'Shift codes'!$D$8+COUNTIFS($B$9:$B$28,"&lt;&gt;",Q$9:Q$28,'Shift codes'!$B$9)*'Shift codes'!$D$9+COUNTIFS($B$9:$B$28,"&lt;&gt;",Q$9:Q$28,'Shift codes'!$B$10)*'Shift codes'!$D$10)</f>
        <v>0</v>
      </c>
      <c r="R31" s="11">
        <f>IF(R$7="","",COUNTIFS($B$9:$B$28,"&lt;&gt;",R$9:R$28,'Shift codes'!$B$6)*'Shift codes'!$D$6+COUNTIFS($B$9:$B$28,"&lt;&gt;",R$9:R$28,'Shift codes'!$B$7)*'Shift codes'!$D$7+COUNTIFS($B$9:$B$28,"&lt;&gt;",R$9:R$28,'Shift codes'!$B$8)*'Shift codes'!$D$8+COUNTIFS($B$9:$B$28,"&lt;&gt;",R$9:R$28,'Shift codes'!$B$9)*'Shift codes'!$D$9+COUNTIFS($B$9:$B$28,"&lt;&gt;",R$9:R$28,'Shift codes'!$B$10)*'Shift codes'!$D$10)</f>
        <v>0</v>
      </c>
      <c r="S31" s="11">
        <f>IF(S$7="","",COUNTIFS($B$9:$B$28,"&lt;&gt;",S$9:S$28,'Shift codes'!$B$6)*'Shift codes'!$D$6+COUNTIFS($B$9:$B$28,"&lt;&gt;",S$9:S$28,'Shift codes'!$B$7)*'Shift codes'!$D$7+COUNTIFS($B$9:$B$28,"&lt;&gt;",S$9:S$28,'Shift codes'!$B$8)*'Shift codes'!$D$8+COUNTIFS($B$9:$B$28,"&lt;&gt;",S$9:S$28,'Shift codes'!$B$9)*'Shift codes'!$D$9+COUNTIFS($B$9:$B$28,"&lt;&gt;",S$9:S$28,'Shift codes'!$B$10)*'Shift codes'!$D$10)</f>
        <v>0</v>
      </c>
      <c r="T31" s="11">
        <f>IF(T$7="","",COUNTIFS($B$9:$B$28,"&lt;&gt;",T$9:T$28,'Shift codes'!$B$6)*'Shift codes'!$D$6+COUNTIFS($B$9:$B$28,"&lt;&gt;",T$9:T$28,'Shift codes'!$B$7)*'Shift codes'!$D$7+COUNTIFS($B$9:$B$28,"&lt;&gt;",T$9:T$28,'Shift codes'!$B$8)*'Shift codes'!$D$8+COUNTIFS($B$9:$B$28,"&lt;&gt;",T$9:T$28,'Shift codes'!$B$9)*'Shift codes'!$D$9+COUNTIFS($B$9:$B$28,"&lt;&gt;",T$9:T$28,'Shift codes'!$B$10)*'Shift codes'!$D$10)</f>
        <v>0</v>
      </c>
      <c r="U31" s="11">
        <f>IF(U$7="","",COUNTIFS($B$9:$B$28,"&lt;&gt;",U$9:U$28,'Shift codes'!$B$6)*'Shift codes'!$D$6+COUNTIFS($B$9:$B$28,"&lt;&gt;",U$9:U$28,'Shift codes'!$B$7)*'Shift codes'!$D$7+COUNTIFS($B$9:$B$28,"&lt;&gt;",U$9:U$28,'Shift codes'!$B$8)*'Shift codes'!$D$8+COUNTIFS($B$9:$B$28,"&lt;&gt;",U$9:U$28,'Shift codes'!$B$9)*'Shift codes'!$D$9+COUNTIFS($B$9:$B$28,"&lt;&gt;",U$9:U$28,'Shift codes'!$B$10)*'Shift codes'!$D$10)</f>
        <v>0</v>
      </c>
      <c r="V31" s="11">
        <f>IF(V$7="","",COUNTIFS($B$9:$B$28,"&lt;&gt;",V$9:V$28,'Shift codes'!$B$6)*'Shift codes'!$D$6+COUNTIFS($B$9:$B$28,"&lt;&gt;",V$9:V$28,'Shift codes'!$B$7)*'Shift codes'!$D$7+COUNTIFS($B$9:$B$28,"&lt;&gt;",V$9:V$28,'Shift codes'!$B$8)*'Shift codes'!$D$8+COUNTIFS($B$9:$B$28,"&lt;&gt;",V$9:V$28,'Shift codes'!$B$9)*'Shift codes'!$D$9+COUNTIFS($B$9:$B$28,"&lt;&gt;",V$9:V$28,'Shift codes'!$B$10)*'Shift codes'!$D$10)</f>
        <v>0</v>
      </c>
      <c r="W31" s="11">
        <f>IF(W$7="","",COUNTIFS($B$9:$B$28,"&lt;&gt;",W$9:W$28,'Shift codes'!$B$6)*'Shift codes'!$D$6+COUNTIFS($B$9:$B$28,"&lt;&gt;",W$9:W$28,'Shift codes'!$B$7)*'Shift codes'!$D$7+COUNTIFS($B$9:$B$28,"&lt;&gt;",W$9:W$28,'Shift codes'!$B$8)*'Shift codes'!$D$8+COUNTIFS($B$9:$B$28,"&lt;&gt;",W$9:W$28,'Shift codes'!$B$9)*'Shift codes'!$D$9+COUNTIFS($B$9:$B$28,"&lt;&gt;",W$9:W$28,'Shift codes'!$B$10)*'Shift codes'!$D$10)</f>
        <v>0</v>
      </c>
      <c r="X31" s="11">
        <f>IF(X$7="","",COUNTIFS($B$9:$B$28,"&lt;&gt;",X$9:X$28,'Shift codes'!$B$6)*'Shift codes'!$D$6+COUNTIFS($B$9:$B$28,"&lt;&gt;",X$9:X$28,'Shift codes'!$B$7)*'Shift codes'!$D$7+COUNTIFS($B$9:$B$28,"&lt;&gt;",X$9:X$28,'Shift codes'!$B$8)*'Shift codes'!$D$8+COUNTIFS($B$9:$B$28,"&lt;&gt;",X$9:X$28,'Shift codes'!$B$9)*'Shift codes'!$D$9+COUNTIFS($B$9:$B$28,"&lt;&gt;",X$9:X$28,'Shift codes'!$B$10)*'Shift codes'!$D$10)</f>
        <v>0</v>
      </c>
      <c r="Y31" s="11">
        <f>IF(Y$7="","",COUNTIFS($B$9:$B$28,"&lt;&gt;",Y$9:Y$28,'Shift codes'!$B$6)*'Shift codes'!$D$6+COUNTIFS($B$9:$B$28,"&lt;&gt;",Y$9:Y$28,'Shift codes'!$B$7)*'Shift codes'!$D$7+COUNTIFS($B$9:$B$28,"&lt;&gt;",Y$9:Y$28,'Shift codes'!$B$8)*'Shift codes'!$D$8+COUNTIFS($B$9:$B$28,"&lt;&gt;",Y$9:Y$28,'Shift codes'!$B$9)*'Shift codes'!$D$9+COUNTIFS($B$9:$B$28,"&lt;&gt;",Y$9:Y$28,'Shift codes'!$B$10)*'Shift codes'!$D$10)</f>
        <v>0</v>
      </c>
      <c r="Z31" s="11">
        <f>IF(Z$7="","",COUNTIFS($B$9:$B$28,"&lt;&gt;",Z$9:Z$28,'Shift codes'!$B$6)*'Shift codes'!$D$6+COUNTIFS($B$9:$B$28,"&lt;&gt;",Z$9:Z$28,'Shift codes'!$B$7)*'Shift codes'!$D$7+COUNTIFS($B$9:$B$28,"&lt;&gt;",Z$9:Z$28,'Shift codes'!$B$8)*'Shift codes'!$D$8+COUNTIFS($B$9:$B$28,"&lt;&gt;",Z$9:Z$28,'Shift codes'!$B$9)*'Shift codes'!$D$9+COUNTIFS($B$9:$B$28,"&lt;&gt;",Z$9:Z$28,'Shift codes'!$B$10)*'Shift codes'!$D$10)</f>
        <v>0</v>
      </c>
      <c r="AA31" s="11">
        <f>IF(AA$7="","",COUNTIFS($B$9:$B$28,"&lt;&gt;",AA$9:AA$28,'Shift codes'!$B$6)*'Shift codes'!$D$6+COUNTIFS($B$9:$B$28,"&lt;&gt;",AA$9:AA$28,'Shift codes'!$B$7)*'Shift codes'!$D$7+COUNTIFS($B$9:$B$28,"&lt;&gt;",AA$9:AA$28,'Shift codes'!$B$8)*'Shift codes'!$D$8+COUNTIFS($B$9:$B$28,"&lt;&gt;",AA$9:AA$28,'Shift codes'!$B$9)*'Shift codes'!$D$9+COUNTIFS($B$9:$B$28,"&lt;&gt;",AA$9:AA$28,'Shift codes'!$B$10)*'Shift codes'!$D$10)</f>
        <v>0</v>
      </c>
      <c r="AB31" s="11">
        <f>IF(AB$7="","",COUNTIFS($B$9:$B$28,"&lt;&gt;",AB$9:AB$28,'Shift codes'!$B$6)*'Shift codes'!$D$6+COUNTIFS($B$9:$B$28,"&lt;&gt;",AB$9:AB$28,'Shift codes'!$B$7)*'Shift codes'!$D$7+COUNTIFS($B$9:$B$28,"&lt;&gt;",AB$9:AB$28,'Shift codes'!$B$8)*'Shift codes'!$D$8+COUNTIFS($B$9:$B$28,"&lt;&gt;",AB$9:AB$28,'Shift codes'!$B$9)*'Shift codes'!$D$9+COUNTIFS($B$9:$B$28,"&lt;&gt;",AB$9:AB$28,'Shift codes'!$B$10)*'Shift codes'!$D$10)</f>
        <v>0</v>
      </c>
      <c r="AC31" s="11">
        <f>IF(AC$7="","",COUNTIFS($B$9:$B$28,"&lt;&gt;",AC$9:AC$28,'Shift codes'!$B$6)*'Shift codes'!$D$6+COUNTIFS($B$9:$B$28,"&lt;&gt;",AC$9:AC$28,'Shift codes'!$B$7)*'Shift codes'!$D$7+COUNTIFS($B$9:$B$28,"&lt;&gt;",AC$9:AC$28,'Shift codes'!$B$8)*'Shift codes'!$D$8+COUNTIFS($B$9:$B$28,"&lt;&gt;",AC$9:AC$28,'Shift codes'!$B$9)*'Shift codes'!$D$9+COUNTIFS($B$9:$B$28,"&lt;&gt;",AC$9:AC$28,'Shift codes'!$B$10)*'Shift codes'!$D$10)</f>
        <v>0</v>
      </c>
      <c r="AD31" s="11">
        <f>IF(AD$7="","",COUNTIFS($B$9:$B$28,"&lt;&gt;",AD$9:AD$28,'Shift codes'!$B$6)*'Shift codes'!$D$6+COUNTIFS($B$9:$B$28,"&lt;&gt;",AD$9:AD$28,'Shift codes'!$B$7)*'Shift codes'!$D$7+COUNTIFS($B$9:$B$28,"&lt;&gt;",AD$9:AD$28,'Shift codes'!$B$8)*'Shift codes'!$D$8+COUNTIFS($B$9:$B$28,"&lt;&gt;",AD$9:AD$28,'Shift codes'!$B$9)*'Shift codes'!$D$9+COUNTIFS($B$9:$B$28,"&lt;&gt;",AD$9:AD$28,'Shift codes'!$B$10)*'Shift codes'!$D$10)</f>
        <v>0</v>
      </c>
      <c r="AE31" s="11">
        <f>IF(AE$7="","",COUNTIFS($B$9:$B$28,"&lt;&gt;",AE$9:AE$28,'Shift codes'!$B$6)*'Shift codes'!$D$6+COUNTIFS($B$9:$B$28,"&lt;&gt;",AE$9:AE$28,'Shift codes'!$B$7)*'Shift codes'!$D$7+COUNTIFS($B$9:$B$28,"&lt;&gt;",AE$9:AE$28,'Shift codes'!$B$8)*'Shift codes'!$D$8+COUNTIFS($B$9:$B$28,"&lt;&gt;",AE$9:AE$28,'Shift codes'!$B$9)*'Shift codes'!$D$9+COUNTIFS($B$9:$B$28,"&lt;&gt;",AE$9:AE$28,'Shift codes'!$B$10)*'Shift codes'!$D$10)</f>
        <v>0</v>
      </c>
      <c r="AF31" s="11">
        <f>IF(AF$7="","",COUNTIFS($B$9:$B$28,"&lt;&gt;",AF$9:AF$28,'Shift codes'!$B$6)*'Shift codes'!$D$6+COUNTIFS($B$9:$B$28,"&lt;&gt;",AF$9:AF$28,'Shift codes'!$B$7)*'Shift codes'!$D$7+COUNTIFS($B$9:$B$28,"&lt;&gt;",AF$9:AF$28,'Shift codes'!$B$8)*'Shift codes'!$D$8+COUNTIFS($B$9:$B$28,"&lt;&gt;",AF$9:AF$28,'Shift codes'!$B$9)*'Shift codes'!$D$9+COUNTIFS($B$9:$B$28,"&lt;&gt;",AF$9:AF$28,'Shift codes'!$B$10)*'Shift codes'!$D$10)</f>
        <v>0</v>
      </c>
      <c r="AG31" s="11">
        <f>IF(AG$7="","",COUNTIFS($B$9:$B$28,"&lt;&gt;",AG$9:AG$28,'Shift codes'!$B$6)*'Shift codes'!$D$6+COUNTIFS($B$9:$B$28,"&lt;&gt;",AG$9:AG$28,'Shift codes'!$B$7)*'Shift codes'!$D$7+COUNTIFS($B$9:$B$28,"&lt;&gt;",AG$9:AG$28,'Shift codes'!$B$8)*'Shift codes'!$D$8+COUNTIFS($B$9:$B$28,"&lt;&gt;",AG$9:AG$28,'Shift codes'!$B$9)*'Shift codes'!$D$9+COUNTIFS($B$9:$B$28,"&lt;&gt;",AG$9:AG$28,'Shift codes'!$B$10)*'Shift codes'!$D$10)</f>
        <v>0</v>
      </c>
      <c r="AH31" s="11">
        <f>IF(AH$7="","",COUNTIFS($B$9:$B$28,"&lt;&gt;",AH$9:AH$28,'Shift codes'!$B$6)*'Shift codes'!$D$6+COUNTIFS($B$9:$B$28,"&lt;&gt;",AH$9:AH$28,'Shift codes'!$B$7)*'Shift codes'!$D$7+COUNTIFS($B$9:$B$28,"&lt;&gt;",AH$9:AH$28,'Shift codes'!$B$8)*'Shift codes'!$D$8+COUNTIFS($B$9:$B$28,"&lt;&gt;",AH$9:AH$28,'Shift codes'!$B$9)*'Shift codes'!$D$9+COUNTIFS($B$9:$B$28,"&lt;&gt;",AH$9:AH$28,'Shift codes'!$B$10)*'Shift codes'!$D$10)</f>
        <v>0</v>
      </c>
      <c r="AI31" s="11">
        <f>IF(AI$7="","",COUNTIFS($B$9:$B$28,"&lt;&gt;",AI$9:AI$28,'Shift codes'!$B$6)*'Shift codes'!$D$6+COUNTIFS($B$9:$B$28,"&lt;&gt;",AI$9:AI$28,'Shift codes'!$B$7)*'Shift codes'!$D$7+COUNTIFS($B$9:$B$28,"&lt;&gt;",AI$9:AI$28,'Shift codes'!$B$8)*'Shift codes'!$D$8+COUNTIFS($B$9:$B$28,"&lt;&gt;",AI$9:AI$28,'Shift codes'!$B$9)*'Shift codes'!$D$9+COUNTIFS($B$9:$B$28,"&lt;&gt;",AI$9:AI$28,'Shift codes'!$B$10)*'Shift codes'!$D$10)</f>
        <v/>
      </c>
    </row>
    <row r="32" spans="1:41">
      <c r="A32" s="6" t="s">
        <v>49</v>
      </c>
      <c r="B32" s="6"/>
      <c r="C32" s="6"/>
      <c r="D32" s="11" t="s">
        <v>52</v>
      </c>
      <c r="E32" s="11">
        <f>IF(E$7="","",COUNTIFS($B$9:$B$28,"&lt;&gt;",E$9:E$28,'Shift codes'!$B$6,$C$9:$C$28,$A32)*'Shift codes'!$D$6+COUNTIFS($B$9:$B$28,"&lt;&gt;",E$9:E$28,'Shift codes'!$B$7,$C$9:$C$28,$A32)*'Shift codes'!$D$7+COUNTIFS($B$9:$B$28,"&lt;&gt;",E$9:E$28,'Shift codes'!$B$8,$C$9:$C$28,$A32)*'Shift codes'!$D$8+COUNTIFS($B$9:$B$28,"&lt;&gt;",E$9:E$28,'Shift codes'!$B$9,$C$9:$C$28,$A32)*'Shift codes'!$D$9+COUNTIFS($B$9:$B$28,"&lt;&gt;",E$9:E$28,'Shift codes'!$B$10,$C$9:$C$28,$A32)*'Shift codes'!$D$10)</f>
        <v>0</v>
      </c>
      <c r="F32" s="11">
        <f>IF(F$7="","",COUNTIFS($B$9:$B$28,"&lt;&gt;",F$9:F$28,'Shift codes'!$B$6,$C$9:$C$28,$A32)*'Shift codes'!$D$6+COUNTIFS($B$9:$B$28,"&lt;&gt;",F$9:F$28,'Shift codes'!$B$7,$C$9:$C$28,$A32)*'Shift codes'!$D$7+COUNTIFS($B$9:$B$28,"&lt;&gt;",F$9:F$28,'Shift codes'!$B$8,$C$9:$C$28,$A32)*'Shift codes'!$D$8+COUNTIFS($B$9:$B$28,"&lt;&gt;",F$9:F$28,'Shift codes'!$B$9,$C$9:$C$28,$A32)*'Shift codes'!$D$9+COUNTIFS($B$9:$B$28,"&lt;&gt;",F$9:F$28,'Shift codes'!$B$10,$C$9:$C$28,$A32)*'Shift codes'!$D$10)</f>
        <v>0</v>
      </c>
      <c r="G32" s="11">
        <f>IF(G$7="","",COUNTIFS($B$9:$B$28,"&lt;&gt;",G$9:G$28,'Shift codes'!$B$6,$C$9:$C$28,$A32)*'Shift codes'!$D$6+COUNTIFS($B$9:$B$28,"&lt;&gt;",G$9:G$28,'Shift codes'!$B$7,$C$9:$C$28,$A32)*'Shift codes'!$D$7+COUNTIFS($B$9:$B$28,"&lt;&gt;",G$9:G$28,'Shift codes'!$B$8,$C$9:$C$28,$A32)*'Shift codes'!$D$8+COUNTIFS($B$9:$B$28,"&lt;&gt;",G$9:G$28,'Shift codes'!$B$9,$C$9:$C$28,$A32)*'Shift codes'!$D$9+COUNTIFS($B$9:$B$28,"&lt;&gt;",G$9:G$28,'Shift codes'!$B$10,$C$9:$C$28,$A32)*'Shift codes'!$D$10)</f>
        <v>0</v>
      </c>
      <c r="H32" s="11">
        <f>IF(H$7="","",COUNTIFS($B$9:$B$28,"&lt;&gt;",H$9:H$28,'Shift codes'!$B$6,$C$9:$C$28,$A32)*'Shift codes'!$D$6+COUNTIFS($B$9:$B$28,"&lt;&gt;",H$9:H$28,'Shift codes'!$B$7,$C$9:$C$28,$A32)*'Shift codes'!$D$7+COUNTIFS($B$9:$B$28,"&lt;&gt;",H$9:H$28,'Shift codes'!$B$8,$C$9:$C$28,$A32)*'Shift codes'!$D$8+COUNTIFS($B$9:$B$28,"&lt;&gt;",H$9:H$28,'Shift codes'!$B$9,$C$9:$C$28,$A32)*'Shift codes'!$D$9+COUNTIFS($B$9:$B$28,"&lt;&gt;",H$9:H$28,'Shift codes'!$B$10,$C$9:$C$28,$A32)*'Shift codes'!$D$10)</f>
        <v>0</v>
      </c>
      <c r="I32" s="11">
        <f>IF(I$7="","",COUNTIFS($B$9:$B$28,"&lt;&gt;",I$9:I$28,'Shift codes'!$B$6,$C$9:$C$28,$A32)*'Shift codes'!$D$6+COUNTIFS($B$9:$B$28,"&lt;&gt;",I$9:I$28,'Shift codes'!$B$7,$C$9:$C$28,$A32)*'Shift codes'!$D$7+COUNTIFS($B$9:$B$28,"&lt;&gt;",I$9:I$28,'Shift codes'!$B$8,$C$9:$C$28,$A32)*'Shift codes'!$D$8+COUNTIFS($B$9:$B$28,"&lt;&gt;",I$9:I$28,'Shift codes'!$B$9,$C$9:$C$28,$A32)*'Shift codes'!$D$9+COUNTIFS($B$9:$B$28,"&lt;&gt;",I$9:I$28,'Shift codes'!$B$10,$C$9:$C$28,$A32)*'Shift codes'!$D$10)</f>
        <v>0</v>
      </c>
      <c r="J32" s="11">
        <f>IF(J$7="","",COUNTIFS($B$9:$B$28,"&lt;&gt;",J$9:J$28,'Shift codes'!$B$6,$C$9:$C$28,$A32)*'Shift codes'!$D$6+COUNTIFS($B$9:$B$28,"&lt;&gt;",J$9:J$28,'Shift codes'!$B$7,$C$9:$C$28,$A32)*'Shift codes'!$D$7+COUNTIFS($B$9:$B$28,"&lt;&gt;",J$9:J$28,'Shift codes'!$B$8,$C$9:$C$28,$A32)*'Shift codes'!$D$8+COUNTIFS($B$9:$B$28,"&lt;&gt;",J$9:J$28,'Shift codes'!$B$9,$C$9:$C$28,$A32)*'Shift codes'!$D$9+COUNTIFS($B$9:$B$28,"&lt;&gt;",J$9:J$28,'Shift codes'!$B$10,$C$9:$C$28,$A32)*'Shift codes'!$D$10)</f>
        <v>0</v>
      </c>
      <c r="K32" s="11">
        <f>IF(K$7="","",COUNTIFS($B$9:$B$28,"&lt;&gt;",K$9:K$28,'Shift codes'!$B$6,$C$9:$C$28,$A32)*'Shift codes'!$D$6+COUNTIFS($B$9:$B$28,"&lt;&gt;",K$9:K$28,'Shift codes'!$B$7,$C$9:$C$28,$A32)*'Shift codes'!$D$7+COUNTIFS($B$9:$B$28,"&lt;&gt;",K$9:K$28,'Shift codes'!$B$8,$C$9:$C$28,$A32)*'Shift codes'!$D$8+COUNTIFS($B$9:$B$28,"&lt;&gt;",K$9:K$28,'Shift codes'!$B$9,$C$9:$C$28,$A32)*'Shift codes'!$D$9+COUNTIFS($B$9:$B$28,"&lt;&gt;",K$9:K$28,'Shift codes'!$B$10,$C$9:$C$28,$A32)*'Shift codes'!$D$10)</f>
        <v>0</v>
      </c>
      <c r="L32" s="11">
        <f>IF(L$7="","",COUNTIFS($B$9:$B$28,"&lt;&gt;",L$9:L$28,'Shift codes'!$B$6,$C$9:$C$28,$A32)*'Shift codes'!$D$6+COUNTIFS($B$9:$B$28,"&lt;&gt;",L$9:L$28,'Shift codes'!$B$7,$C$9:$C$28,$A32)*'Shift codes'!$D$7+COUNTIFS($B$9:$B$28,"&lt;&gt;",L$9:L$28,'Shift codes'!$B$8,$C$9:$C$28,$A32)*'Shift codes'!$D$8+COUNTIFS($B$9:$B$28,"&lt;&gt;",L$9:L$28,'Shift codes'!$B$9,$C$9:$C$28,$A32)*'Shift codes'!$D$9+COUNTIFS($B$9:$B$28,"&lt;&gt;",L$9:L$28,'Shift codes'!$B$10,$C$9:$C$28,$A32)*'Shift codes'!$D$10)</f>
        <v>0</v>
      </c>
      <c r="M32" s="11">
        <f>IF(M$7="","",COUNTIFS($B$9:$B$28,"&lt;&gt;",M$9:M$28,'Shift codes'!$B$6,$C$9:$C$28,$A32)*'Shift codes'!$D$6+COUNTIFS($B$9:$B$28,"&lt;&gt;",M$9:M$28,'Shift codes'!$B$7,$C$9:$C$28,$A32)*'Shift codes'!$D$7+COUNTIFS($B$9:$B$28,"&lt;&gt;",M$9:M$28,'Shift codes'!$B$8,$C$9:$C$28,$A32)*'Shift codes'!$D$8+COUNTIFS($B$9:$B$28,"&lt;&gt;",M$9:M$28,'Shift codes'!$B$9,$C$9:$C$28,$A32)*'Shift codes'!$D$9+COUNTIFS($B$9:$B$28,"&lt;&gt;",M$9:M$28,'Shift codes'!$B$10,$C$9:$C$28,$A32)*'Shift codes'!$D$10)</f>
        <v>0</v>
      </c>
      <c r="N32" s="11">
        <f>IF(N$7="","",COUNTIFS($B$9:$B$28,"&lt;&gt;",N$9:N$28,'Shift codes'!$B$6,$C$9:$C$28,$A32)*'Shift codes'!$D$6+COUNTIFS($B$9:$B$28,"&lt;&gt;",N$9:N$28,'Shift codes'!$B$7,$C$9:$C$28,$A32)*'Shift codes'!$D$7+COUNTIFS($B$9:$B$28,"&lt;&gt;",N$9:N$28,'Shift codes'!$B$8,$C$9:$C$28,$A32)*'Shift codes'!$D$8+COUNTIFS($B$9:$B$28,"&lt;&gt;",N$9:N$28,'Shift codes'!$B$9,$C$9:$C$28,$A32)*'Shift codes'!$D$9+COUNTIFS($B$9:$B$28,"&lt;&gt;",N$9:N$28,'Shift codes'!$B$10,$C$9:$C$28,$A32)*'Shift codes'!$D$10)</f>
        <v>0</v>
      </c>
      <c r="O32" s="11">
        <f>IF(O$7="","",COUNTIFS($B$9:$B$28,"&lt;&gt;",O$9:O$28,'Shift codes'!$B$6,$C$9:$C$28,$A32)*'Shift codes'!$D$6+COUNTIFS($B$9:$B$28,"&lt;&gt;",O$9:O$28,'Shift codes'!$B$7,$C$9:$C$28,$A32)*'Shift codes'!$D$7+COUNTIFS($B$9:$B$28,"&lt;&gt;",O$9:O$28,'Shift codes'!$B$8,$C$9:$C$28,$A32)*'Shift codes'!$D$8+COUNTIFS($B$9:$B$28,"&lt;&gt;",O$9:O$28,'Shift codes'!$B$9,$C$9:$C$28,$A32)*'Shift codes'!$D$9+COUNTIFS($B$9:$B$28,"&lt;&gt;",O$9:O$28,'Shift codes'!$B$10,$C$9:$C$28,$A32)*'Shift codes'!$D$10)</f>
        <v>0</v>
      </c>
      <c r="P32" s="11">
        <f>IF(P$7="","",COUNTIFS($B$9:$B$28,"&lt;&gt;",P$9:P$28,'Shift codes'!$B$6,$C$9:$C$28,$A32)*'Shift codes'!$D$6+COUNTIFS($B$9:$B$28,"&lt;&gt;",P$9:P$28,'Shift codes'!$B$7,$C$9:$C$28,$A32)*'Shift codes'!$D$7+COUNTIFS($B$9:$B$28,"&lt;&gt;",P$9:P$28,'Shift codes'!$B$8,$C$9:$C$28,$A32)*'Shift codes'!$D$8+COUNTIFS($B$9:$B$28,"&lt;&gt;",P$9:P$28,'Shift codes'!$B$9,$C$9:$C$28,$A32)*'Shift codes'!$D$9+COUNTIFS($B$9:$B$28,"&lt;&gt;",P$9:P$28,'Shift codes'!$B$10,$C$9:$C$28,$A32)*'Shift codes'!$D$10)</f>
        <v>0</v>
      </c>
      <c r="Q32" s="11">
        <f>IF(Q$7="","",COUNTIFS($B$9:$B$28,"&lt;&gt;",Q$9:Q$28,'Shift codes'!$B$6,$C$9:$C$28,$A32)*'Shift codes'!$D$6+COUNTIFS($B$9:$B$28,"&lt;&gt;",Q$9:Q$28,'Shift codes'!$B$7,$C$9:$C$28,$A32)*'Shift codes'!$D$7+COUNTIFS($B$9:$B$28,"&lt;&gt;",Q$9:Q$28,'Shift codes'!$B$8,$C$9:$C$28,$A32)*'Shift codes'!$D$8+COUNTIFS($B$9:$B$28,"&lt;&gt;",Q$9:Q$28,'Shift codes'!$B$9,$C$9:$C$28,$A32)*'Shift codes'!$D$9+COUNTIFS($B$9:$B$28,"&lt;&gt;",Q$9:Q$28,'Shift codes'!$B$10,$C$9:$C$28,$A32)*'Shift codes'!$D$10)</f>
        <v>0</v>
      </c>
      <c r="R32" s="11">
        <f>IF(R$7="","",COUNTIFS($B$9:$B$28,"&lt;&gt;",R$9:R$28,'Shift codes'!$B$6,$C$9:$C$28,$A32)*'Shift codes'!$D$6+COUNTIFS($B$9:$B$28,"&lt;&gt;",R$9:R$28,'Shift codes'!$B$7,$C$9:$C$28,$A32)*'Shift codes'!$D$7+COUNTIFS($B$9:$B$28,"&lt;&gt;",R$9:R$28,'Shift codes'!$B$8,$C$9:$C$28,$A32)*'Shift codes'!$D$8+COUNTIFS($B$9:$B$28,"&lt;&gt;",R$9:R$28,'Shift codes'!$B$9,$C$9:$C$28,$A32)*'Shift codes'!$D$9+COUNTIFS($B$9:$B$28,"&lt;&gt;",R$9:R$28,'Shift codes'!$B$10,$C$9:$C$28,$A32)*'Shift codes'!$D$10)</f>
        <v>0</v>
      </c>
      <c r="S32" s="11">
        <f>IF(S$7="","",COUNTIFS($B$9:$B$28,"&lt;&gt;",S$9:S$28,'Shift codes'!$B$6,$C$9:$C$28,$A32)*'Shift codes'!$D$6+COUNTIFS($B$9:$B$28,"&lt;&gt;",S$9:S$28,'Shift codes'!$B$7,$C$9:$C$28,$A32)*'Shift codes'!$D$7+COUNTIFS($B$9:$B$28,"&lt;&gt;",S$9:S$28,'Shift codes'!$B$8,$C$9:$C$28,$A32)*'Shift codes'!$D$8+COUNTIFS($B$9:$B$28,"&lt;&gt;",S$9:S$28,'Shift codes'!$B$9,$C$9:$C$28,$A32)*'Shift codes'!$D$9+COUNTIFS($B$9:$B$28,"&lt;&gt;",S$9:S$28,'Shift codes'!$B$10,$C$9:$C$28,$A32)*'Shift codes'!$D$10)</f>
        <v>0</v>
      </c>
      <c r="T32" s="11">
        <f>IF(T$7="","",COUNTIFS($B$9:$B$28,"&lt;&gt;",T$9:T$28,'Shift codes'!$B$6,$C$9:$C$28,$A32)*'Shift codes'!$D$6+COUNTIFS($B$9:$B$28,"&lt;&gt;",T$9:T$28,'Shift codes'!$B$7,$C$9:$C$28,$A32)*'Shift codes'!$D$7+COUNTIFS($B$9:$B$28,"&lt;&gt;",T$9:T$28,'Shift codes'!$B$8,$C$9:$C$28,$A32)*'Shift codes'!$D$8+COUNTIFS($B$9:$B$28,"&lt;&gt;",T$9:T$28,'Shift codes'!$B$9,$C$9:$C$28,$A32)*'Shift codes'!$D$9+COUNTIFS($B$9:$B$28,"&lt;&gt;",T$9:T$28,'Shift codes'!$B$10,$C$9:$C$28,$A32)*'Shift codes'!$D$10)</f>
        <v>0</v>
      </c>
      <c r="U32" s="11">
        <f>IF(U$7="","",COUNTIFS($B$9:$B$28,"&lt;&gt;",U$9:U$28,'Shift codes'!$B$6,$C$9:$C$28,$A32)*'Shift codes'!$D$6+COUNTIFS($B$9:$B$28,"&lt;&gt;",U$9:U$28,'Shift codes'!$B$7,$C$9:$C$28,$A32)*'Shift codes'!$D$7+COUNTIFS($B$9:$B$28,"&lt;&gt;",U$9:U$28,'Shift codes'!$B$8,$C$9:$C$28,$A32)*'Shift codes'!$D$8+COUNTIFS($B$9:$B$28,"&lt;&gt;",U$9:U$28,'Shift codes'!$B$9,$C$9:$C$28,$A32)*'Shift codes'!$D$9+COUNTIFS($B$9:$B$28,"&lt;&gt;",U$9:U$28,'Shift codes'!$B$10,$C$9:$C$28,$A32)*'Shift codes'!$D$10)</f>
        <v>0</v>
      </c>
      <c r="V32" s="11">
        <f>IF(V$7="","",COUNTIFS($B$9:$B$28,"&lt;&gt;",V$9:V$28,'Shift codes'!$B$6,$C$9:$C$28,$A32)*'Shift codes'!$D$6+COUNTIFS($B$9:$B$28,"&lt;&gt;",V$9:V$28,'Shift codes'!$B$7,$C$9:$C$28,$A32)*'Shift codes'!$D$7+COUNTIFS($B$9:$B$28,"&lt;&gt;",V$9:V$28,'Shift codes'!$B$8,$C$9:$C$28,$A32)*'Shift codes'!$D$8+COUNTIFS($B$9:$B$28,"&lt;&gt;",V$9:V$28,'Shift codes'!$B$9,$C$9:$C$28,$A32)*'Shift codes'!$D$9+COUNTIFS($B$9:$B$28,"&lt;&gt;",V$9:V$28,'Shift codes'!$B$10,$C$9:$C$28,$A32)*'Shift codes'!$D$10)</f>
        <v>0</v>
      </c>
      <c r="W32" s="11">
        <f>IF(W$7="","",COUNTIFS($B$9:$B$28,"&lt;&gt;",W$9:W$28,'Shift codes'!$B$6,$C$9:$C$28,$A32)*'Shift codes'!$D$6+COUNTIFS($B$9:$B$28,"&lt;&gt;",W$9:W$28,'Shift codes'!$B$7,$C$9:$C$28,$A32)*'Shift codes'!$D$7+COUNTIFS($B$9:$B$28,"&lt;&gt;",W$9:W$28,'Shift codes'!$B$8,$C$9:$C$28,$A32)*'Shift codes'!$D$8+COUNTIFS($B$9:$B$28,"&lt;&gt;",W$9:W$28,'Shift codes'!$B$9,$C$9:$C$28,$A32)*'Shift codes'!$D$9+COUNTIFS($B$9:$B$28,"&lt;&gt;",W$9:W$28,'Shift codes'!$B$10,$C$9:$C$28,$A32)*'Shift codes'!$D$10)</f>
        <v>0</v>
      </c>
      <c r="X32" s="11">
        <f>IF(X$7="","",COUNTIFS($B$9:$B$28,"&lt;&gt;",X$9:X$28,'Shift codes'!$B$6,$C$9:$C$28,$A32)*'Shift codes'!$D$6+COUNTIFS($B$9:$B$28,"&lt;&gt;",X$9:X$28,'Shift codes'!$B$7,$C$9:$C$28,$A32)*'Shift codes'!$D$7+COUNTIFS($B$9:$B$28,"&lt;&gt;",X$9:X$28,'Shift codes'!$B$8,$C$9:$C$28,$A32)*'Shift codes'!$D$8+COUNTIFS($B$9:$B$28,"&lt;&gt;",X$9:X$28,'Shift codes'!$B$9,$C$9:$C$28,$A32)*'Shift codes'!$D$9+COUNTIFS($B$9:$B$28,"&lt;&gt;",X$9:X$28,'Shift codes'!$B$10,$C$9:$C$28,$A32)*'Shift codes'!$D$10)</f>
        <v>0</v>
      </c>
      <c r="Y32" s="11">
        <f>IF(Y$7="","",COUNTIFS($B$9:$B$28,"&lt;&gt;",Y$9:Y$28,'Shift codes'!$B$6,$C$9:$C$28,$A32)*'Shift codes'!$D$6+COUNTIFS($B$9:$B$28,"&lt;&gt;",Y$9:Y$28,'Shift codes'!$B$7,$C$9:$C$28,$A32)*'Shift codes'!$D$7+COUNTIFS($B$9:$B$28,"&lt;&gt;",Y$9:Y$28,'Shift codes'!$B$8,$C$9:$C$28,$A32)*'Shift codes'!$D$8+COUNTIFS($B$9:$B$28,"&lt;&gt;",Y$9:Y$28,'Shift codes'!$B$9,$C$9:$C$28,$A32)*'Shift codes'!$D$9+COUNTIFS($B$9:$B$28,"&lt;&gt;",Y$9:Y$28,'Shift codes'!$B$10,$C$9:$C$28,$A32)*'Shift codes'!$D$10)</f>
        <v>0</v>
      </c>
      <c r="Z32" s="11">
        <f>IF(Z$7="","",COUNTIFS($B$9:$B$28,"&lt;&gt;",Z$9:Z$28,'Shift codes'!$B$6,$C$9:$C$28,$A32)*'Shift codes'!$D$6+COUNTIFS($B$9:$B$28,"&lt;&gt;",Z$9:Z$28,'Shift codes'!$B$7,$C$9:$C$28,$A32)*'Shift codes'!$D$7+COUNTIFS($B$9:$B$28,"&lt;&gt;",Z$9:Z$28,'Shift codes'!$B$8,$C$9:$C$28,$A32)*'Shift codes'!$D$8+COUNTIFS($B$9:$B$28,"&lt;&gt;",Z$9:Z$28,'Shift codes'!$B$9,$C$9:$C$28,$A32)*'Shift codes'!$D$9+COUNTIFS($B$9:$B$28,"&lt;&gt;",Z$9:Z$28,'Shift codes'!$B$10,$C$9:$C$28,$A32)*'Shift codes'!$D$10)</f>
        <v>0</v>
      </c>
      <c r="AA32" s="11">
        <f>IF(AA$7="","",COUNTIFS($B$9:$B$28,"&lt;&gt;",AA$9:AA$28,'Shift codes'!$B$6,$C$9:$C$28,$A32)*'Shift codes'!$D$6+COUNTIFS($B$9:$B$28,"&lt;&gt;",AA$9:AA$28,'Shift codes'!$B$7,$C$9:$C$28,$A32)*'Shift codes'!$D$7+COUNTIFS($B$9:$B$28,"&lt;&gt;",AA$9:AA$28,'Shift codes'!$B$8,$C$9:$C$28,$A32)*'Shift codes'!$D$8+COUNTIFS($B$9:$B$28,"&lt;&gt;",AA$9:AA$28,'Shift codes'!$B$9,$C$9:$C$28,$A32)*'Shift codes'!$D$9+COUNTIFS($B$9:$B$28,"&lt;&gt;",AA$9:AA$28,'Shift codes'!$B$10,$C$9:$C$28,$A32)*'Shift codes'!$D$10)</f>
        <v>0</v>
      </c>
      <c r="AB32" s="11">
        <f>IF(AB$7="","",COUNTIFS($B$9:$B$28,"&lt;&gt;",AB$9:AB$28,'Shift codes'!$B$6,$C$9:$C$28,$A32)*'Shift codes'!$D$6+COUNTIFS($B$9:$B$28,"&lt;&gt;",AB$9:AB$28,'Shift codes'!$B$7,$C$9:$C$28,$A32)*'Shift codes'!$D$7+COUNTIFS($B$9:$B$28,"&lt;&gt;",AB$9:AB$28,'Shift codes'!$B$8,$C$9:$C$28,$A32)*'Shift codes'!$D$8+COUNTIFS($B$9:$B$28,"&lt;&gt;",AB$9:AB$28,'Shift codes'!$B$9,$C$9:$C$28,$A32)*'Shift codes'!$D$9+COUNTIFS($B$9:$B$28,"&lt;&gt;",AB$9:AB$28,'Shift codes'!$B$10,$C$9:$C$28,$A32)*'Shift codes'!$D$10)</f>
        <v>0</v>
      </c>
      <c r="AC32" s="11">
        <f>IF(AC$7="","",COUNTIFS($B$9:$B$28,"&lt;&gt;",AC$9:AC$28,'Shift codes'!$B$6,$C$9:$C$28,$A32)*'Shift codes'!$D$6+COUNTIFS($B$9:$B$28,"&lt;&gt;",AC$9:AC$28,'Shift codes'!$B$7,$C$9:$C$28,$A32)*'Shift codes'!$D$7+COUNTIFS($B$9:$B$28,"&lt;&gt;",AC$9:AC$28,'Shift codes'!$B$8,$C$9:$C$28,$A32)*'Shift codes'!$D$8+COUNTIFS($B$9:$B$28,"&lt;&gt;",AC$9:AC$28,'Shift codes'!$B$9,$C$9:$C$28,$A32)*'Shift codes'!$D$9+COUNTIFS($B$9:$B$28,"&lt;&gt;",AC$9:AC$28,'Shift codes'!$B$10,$C$9:$C$28,$A32)*'Shift codes'!$D$10)</f>
        <v>0</v>
      </c>
      <c r="AD32" s="11">
        <f>IF(AD$7="","",COUNTIFS($B$9:$B$28,"&lt;&gt;",AD$9:AD$28,'Shift codes'!$B$6,$C$9:$C$28,$A32)*'Shift codes'!$D$6+COUNTIFS($B$9:$B$28,"&lt;&gt;",AD$9:AD$28,'Shift codes'!$B$7,$C$9:$C$28,$A32)*'Shift codes'!$D$7+COUNTIFS($B$9:$B$28,"&lt;&gt;",AD$9:AD$28,'Shift codes'!$B$8,$C$9:$C$28,$A32)*'Shift codes'!$D$8+COUNTIFS($B$9:$B$28,"&lt;&gt;",AD$9:AD$28,'Shift codes'!$B$9,$C$9:$C$28,$A32)*'Shift codes'!$D$9+COUNTIFS($B$9:$B$28,"&lt;&gt;",AD$9:AD$28,'Shift codes'!$B$10,$C$9:$C$28,$A32)*'Shift codes'!$D$10)</f>
        <v>0</v>
      </c>
      <c r="AE32" s="11">
        <f>IF(AE$7="","",COUNTIFS($B$9:$B$28,"&lt;&gt;",AE$9:AE$28,'Shift codes'!$B$6,$C$9:$C$28,$A32)*'Shift codes'!$D$6+COUNTIFS($B$9:$B$28,"&lt;&gt;",AE$9:AE$28,'Shift codes'!$B$7,$C$9:$C$28,$A32)*'Shift codes'!$D$7+COUNTIFS($B$9:$B$28,"&lt;&gt;",AE$9:AE$28,'Shift codes'!$B$8,$C$9:$C$28,$A32)*'Shift codes'!$D$8+COUNTIFS($B$9:$B$28,"&lt;&gt;",AE$9:AE$28,'Shift codes'!$B$9,$C$9:$C$28,$A32)*'Shift codes'!$D$9+COUNTIFS($B$9:$B$28,"&lt;&gt;",AE$9:AE$28,'Shift codes'!$B$10,$C$9:$C$28,$A32)*'Shift codes'!$D$10)</f>
        <v>0</v>
      </c>
      <c r="AF32" s="11">
        <f>IF(AF$7="","",COUNTIFS($B$9:$B$28,"&lt;&gt;",AF$9:AF$28,'Shift codes'!$B$6,$C$9:$C$28,$A32)*'Shift codes'!$D$6+COUNTIFS($B$9:$B$28,"&lt;&gt;",AF$9:AF$28,'Shift codes'!$B$7,$C$9:$C$28,$A32)*'Shift codes'!$D$7+COUNTIFS($B$9:$B$28,"&lt;&gt;",AF$9:AF$28,'Shift codes'!$B$8,$C$9:$C$28,$A32)*'Shift codes'!$D$8+COUNTIFS($B$9:$B$28,"&lt;&gt;",AF$9:AF$28,'Shift codes'!$B$9,$C$9:$C$28,$A32)*'Shift codes'!$D$9+COUNTIFS($B$9:$B$28,"&lt;&gt;",AF$9:AF$28,'Shift codes'!$B$10,$C$9:$C$28,$A32)*'Shift codes'!$D$10)</f>
        <v>0</v>
      </c>
      <c r="AG32" s="11">
        <f>IF(AG$7="","",COUNTIFS($B$9:$B$28,"&lt;&gt;",AG$9:AG$28,'Shift codes'!$B$6,$C$9:$C$28,$A32)*'Shift codes'!$D$6+COUNTIFS($B$9:$B$28,"&lt;&gt;",AG$9:AG$28,'Shift codes'!$B$7,$C$9:$C$28,$A32)*'Shift codes'!$D$7+COUNTIFS($B$9:$B$28,"&lt;&gt;",AG$9:AG$28,'Shift codes'!$B$8,$C$9:$C$28,$A32)*'Shift codes'!$D$8+COUNTIFS($B$9:$B$28,"&lt;&gt;",AG$9:AG$28,'Shift codes'!$B$9,$C$9:$C$28,$A32)*'Shift codes'!$D$9+COUNTIFS($B$9:$B$28,"&lt;&gt;",AG$9:AG$28,'Shift codes'!$B$10,$C$9:$C$28,$A32)*'Shift codes'!$D$10)</f>
        <v>0</v>
      </c>
      <c r="AH32" s="11">
        <f>IF(AH$7="","",COUNTIFS($B$9:$B$28,"&lt;&gt;",AH$9:AH$28,'Shift codes'!$B$6,$C$9:$C$28,$A32)*'Shift codes'!$D$6+COUNTIFS($B$9:$B$28,"&lt;&gt;",AH$9:AH$28,'Shift codes'!$B$7,$C$9:$C$28,$A32)*'Shift codes'!$D$7+COUNTIFS($B$9:$B$28,"&lt;&gt;",AH$9:AH$28,'Shift codes'!$B$8,$C$9:$C$28,$A32)*'Shift codes'!$D$8+COUNTIFS($B$9:$B$28,"&lt;&gt;",AH$9:AH$28,'Shift codes'!$B$9,$C$9:$C$28,$A32)*'Shift codes'!$D$9+COUNTIFS($B$9:$B$28,"&lt;&gt;",AH$9:AH$28,'Shift codes'!$B$10,$C$9:$C$28,$A32)*'Shift codes'!$D$10)</f>
        <v>0</v>
      </c>
      <c r="AI32" s="11">
        <f>IF(AI$7="","",COUNTIFS($B$9:$B$28,"&lt;&gt;",AI$9:AI$28,'Shift codes'!$B$6,$C$9:$C$28,$A32)*'Shift codes'!$D$6+COUNTIFS($B$9:$B$28,"&lt;&gt;",AI$9:AI$28,'Shift codes'!$B$7,$C$9:$C$28,$A32)*'Shift codes'!$D$7+COUNTIFS($B$9:$B$28,"&lt;&gt;",AI$9:AI$28,'Shift codes'!$B$8,$C$9:$C$28,$A32)*'Shift codes'!$D$8+COUNTIFS($B$9:$B$28,"&lt;&gt;",AI$9:AI$28,'Shift codes'!$B$9,$C$9:$C$28,$A32)*'Shift codes'!$D$9+COUNTIFS($B$9:$B$28,"&lt;&gt;",AI$9:AI$28,'Shift codes'!$B$10,$C$9:$C$28,$A32)*'Shift codes'!$D$10)</f>
        <v/>
      </c>
    </row>
    <row r="33" spans="1:41">
      <c r="A33" s="6" t="s">
        <v>50</v>
      </c>
      <c r="B33" s="6"/>
      <c r="C33" s="6"/>
      <c r="D33" s="11" t="s">
        <v>52</v>
      </c>
      <c r="E33" s="11">
        <f>IF(E$7="","",COUNTIFS($B$9:$B$28,"&lt;&gt;",E$9:E$28,'Shift codes'!$B$6,$C$9:$C$28,$A33)*'Shift codes'!$D$6+COUNTIFS($B$9:$B$28,"&lt;&gt;",E$9:E$28,'Shift codes'!$B$7,$C$9:$C$28,$A33)*'Shift codes'!$D$7+COUNTIFS($B$9:$B$28,"&lt;&gt;",E$9:E$28,'Shift codes'!$B$8,$C$9:$C$28,$A33)*'Shift codes'!$D$8+COUNTIFS($B$9:$B$28,"&lt;&gt;",E$9:E$28,'Shift codes'!$B$9,$C$9:$C$28,$A33)*'Shift codes'!$D$9+COUNTIFS($B$9:$B$28,"&lt;&gt;",E$9:E$28,'Shift codes'!$B$10,$C$9:$C$28,$A33)*'Shift codes'!$D$10)</f>
        <v>0</v>
      </c>
      <c r="F33" s="11">
        <f>IF(F$7="","",COUNTIFS($B$9:$B$28,"&lt;&gt;",F$9:F$28,'Shift codes'!$B$6,$C$9:$C$28,$A33)*'Shift codes'!$D$6+COUNTIFS($B$9:$B$28,"&lt;&gt;",F$9:F$28,'Shift codes'!$B$7,$C$9:$C$28,$A33)*'Shift codes'!$D$7+COUNTIFS($B$9:$B$28,"&lt;&gt;",F$9:F$28,'Shift codes'!$B$8,$C$9:$C$28,$A33)*'Shift codes'!$D$8+COUNTIFS($B$9:$B$28,"&lt;&gt;",F$9:F$28,'Shift codes'!$B$9,$C$9:$C$28,$A33)*'Shift codes'!$D$9+COUNTIFS($B$9:$B$28,"&lt;&gt;",F$9:F$28,'Shift codes'!$B$10,$C$9:$C$28,$A33)*'Shift codes'!$D$10)</f>
        <v>0</v>
      </c>
      <c r="G33" s="11">
        <f>IF(G$7="","",COUNTIFS($B$9:$B$28,"&lt;&gt;",G$9:G$28,'Shift codes'!$B$6,$C$9:$C$28,$A33)*'Shift codes'!$D$6+COUNTIFS($B$9:$B$28,"&lt;&gt;",G$9:G$28,'Shift codes'!$B$7,$C$9:$C$28,$A33)*'Shift codes'!$D$7+COUNTIFS($B$9:$B$28,"&lt;&gt;",G$9:G$28,'Shift codes'!$B$8,$C$9:$C$28,$A33)*'Shift codes'!$D$8+COUNTIFS($B$9:$B$28,"&lt;&gt;",G$9:G$28,'Shift codes'!$B$9,$C$9:$C$28,$A33)*'Shift codes'!$D$9+COUNTIFS($B$9:$B$28,"&lt;&gt;",G$9:G$28,'Shift codes'!$B$10,$C$9:$C$28,$A33)*'Shift codes'!$D$10)</f>
        <v>0</v>
      </c>
      <c r="H33" s="11">
        <f>IF(H$7="","",COUNTIFS($B$9:$B$28,"&lt;&gt;",H$9:H$28,'Shift codes'!$B$6,$C$9:$C$28,$A33)*'Shift codes'!$D$6+COUNTIFS($B$9:$B$28,"&lt;&gt;",H$9:H$28,'Shift codes'!$B$7,$C$9:$C$28,$A33)*'Shift codes'!$D$7+COUNTIFS($B$9:$B$28,"&lt;&gt;",H$9:H$28,'Shift codes'!$B$8,$C$9:$C$28,$A33)*'Shift codes'!$D$8+COUNTIFS($B$9:$B$28,"&lt;&gt;",H$9:H$28,'Shift codes'!$B$9,$C$9:$C$28,$A33)*'Shift codes'!$D$9+COUNTIFS($B$9:$B$28,"&lt;&gt;",H$9:H$28,'Shift codes'!$B$10,$C$9:$C$28,$A33)*'Shift codes'!$D$10)</f>
        <v>0</v>
      </c>
      <c r="I33" s="11">
        <f>IF(I$7="","",COUNTIFS($B$9:$B$28,"&lt;&gt;",I$9:I$28,'Shift codes'!$B$6,$C$9:$C$28,$A33)*'Shift codes'!$D$6+COUNTIFS($B$9:$B$28,"&lt;&gt;",I$9:I$28,'Shift codes'!$B$7,$C$9:$C$28,$A33)*'Shift codes'!$D$7+COUNTIFS($B$9:$B$28,"&lt;&gt;",I$9:I$28,'Shift codes'!$B$8,$C$9:$C$28,$A33)*'Shift codes'!$D$8+COUNTIFS($B$9:$B$28,"&lt;&gt;",I$9:I$28,'Shift codes'!$B$9,$C$9:$C$28,$A33)*'Shift codes'!$D$9+COUNTIFS($B$9:$B$28,"&lt;&gt;",I$9:I$28,'Shift codes'!$B$10,$C$9:$C$28,$A33)*'Shift codes'!$D$10)</f>
        <v>0</v>
      </c>
      <c r="J33" s="11">
        <f>IF(J$7="","",COUNTIFS($B$9:$B$28,"&lt;&gt;",J$9:J$28,'Shift codes'!$B$6,$C$9:$C$28,$A33)*'Shift codes'!$D$6+COUNTIFS($B$9:$B$28,"&lt;&gt;",J$9:J$28,'Shift codes'!$B$7,$C$9:$C$28,$A33)*'Shift codes'!$D$7+COUNTIFS($B$9:$B$28,"&lt;&gt;",J$9:J$28,'Shift codes'!$B$8,$C$9:$C$28,$A33)*'Shift codes'!$D$8+COUNTIFS($B$9:$B$28,"&lt;&gt;",J$9:J$28,'Shift codes'!$B$9,$C$9:$C$28,$A33)*'Shift codes'!$D$9+COUNTIFS($B$9:$B$28,"&lt;&gt;",J$9:J$28,'Shift codes'!$B$10,$C$9:$C$28,$A33)*'Shift codes'!$D$10)</f>
        <v>0</v>
      </c>
      <c r="K33" s="11">
        <f>IF(K$7="","",COUNTIFS($B$9:$B$28,"&lt;&gt;",K$9:K$28,'Shift codes'!$B$6,$C$9:$C$28,$A33)*'Shift codes'!$D$6+COUNTIFS($B$9:$B$28,"&lt;&gt;",K$9:K$28,'Shift codes'!$B$7,$C$9:$C$28,$A33)*'Shift codes'!$D$7+COUNTIFS($B$9:$B$28,"&lt;&gt;",K$9:K$28,'Shift codes'!$B$8,$C$9:$C$28,$A33)*'Shift codes'!$D$8+COUNTIFS($B$9:$B$28,"&lt;&gt;",K$9:K$28,'Shift codes'!$B$9,$C$9:$C$28,$A33)*'Shift codes'!$D$9+COUNTIFS($B$9:$B$28,"&lt;&gt;",K$9:K$28,'Shift codes'!$B$10,$C$9:$C$28,$A33)*'Shift codes'!$D$10)</f>
        <v>0</v>
      </c>
      <c r="L33" s="11">
        <f>IF(L$7="","",COUNTIFS($B$9:$B$28,"&lt;&gt;",L$9:L$28,'Shift codes'!$B$6,$C$9:$C$28,$A33)*'Shift codes'!$D$6+COUNTIFS($B$9:$B$28,"&lt;&gt;",L$9:L$28,'Shift codes'!$B$7,$C$9:$C$28,$A33)*'Shift codes'!$D$7+COUNTIFS($B$9:$B$28,"&lt;&gt;",L$9:L$28,'Shift codes'!$B$8,$C$9:$C$28,$A33)*'Shift codes'!$D$8+COUNTIFS($B$9:$B$28,"&lt;&gt;",L$9:L$28,'Shift codes'!$B$9,$C$9:$C$28,$A33)*'Shift codes'!$D$9+COUNTIFS($B$9:$B$28,"&lt;&gt;",L$9:L$28,'Shift codes'!$B$10,$C$9:$C$28,$A33)*'Shift codes'!$D$10)</f>
        <v>0</v>
      </c>
      <c r="M33" s="11">
        <f>IF(M$7="","",COUNTIFS($B$9:$B$28,"&lt;&gt;",M$9:M$28,'Shift codes'!$B$6,$C$9:$C$28,$A33)*'Shift codes'!$D$6+COUNTIFS($B$9:$B$28,"&lt;&gt;",M$9:M$28,'Shift codes'!$B$7,$C$9:$C$28,$A33)*'Shift codes'!$D$7+COUNTIFS($B$9:$B$28,"&lt;&gt;",M$9:M$28,'Shift codes'!$B$8,$C$9:$C$28,$A33)*'Shift codes'!$D$8+COUNTIFS($B$9:$B$28,"&lt;&gt;",M$9:M$28,'Shift codes'!$B$9,$C$9:$C$28,$A33)*'Shift codes'!$D$9+COUNTIFS($B$9:$B$28,"&lt;&gt;",M$9:M$28,'Shift codes'!$B$10,$C$9:$C$28,$A33)*'Shift codes'!$D$10)</f>
        <v>0</v>
      </c>
      <c r="N33" s="11">
        <f>IF(N$7="","",COUNTIFS($B$9:$B$28,"&lt;&gt;",N$9:N$28,'Shift codes'!$B$6,$C$9:$C$28,$A33)*'Shift codes'!$D$6+COUNTIFS($B$9:$B$28,"&lt;&gt;",N$9:N$28,'Shift codes'!$B$7,$C$9:$C$28,$A33)*'Shift codes'!$D$7+COUNTIFS($B$9:$B$28,"&lt;&gt;",N$9:N$28,'Shift codes'!$B$8,$C$9:$C$28,$A33)*'Shift codes'!$D$8+COUNTIFS($B$9:$B$28,"&lt;&gt;",N$9:N$28,'Shift codes'!$B$9,$C$9:$C$28,$A33)*'Shift codes'!$D$9+COUNTIFS($B$9:$B$28,"&lt;&gt;",N$9:N$28,'Shift codes'!$B$10,$C$9:$C$28,$A33)*'Shift codes'!$D$10)</f>
        <v>0</v>
      </c>
      <c r="O33" s="11">
        <f>IF(O$7="","",COUNTIFS($B$9:$B$28,"&lt;&gt;",O$9:O$28,'Shift codes'!$B$6,$C$9:$C$28,$A33)*'Shift codes'!$D$6+COUNTIFS($B$9:$B$28,"&lt;&gt;",O$9:O$28,'Shift codes'!$B$7,$C$9:$C$28,$A33)*'Shift codes'!$D$7+COUNTIFS($B$9:$B$28,"&lt;&gt;",O$9:O$28,'Shift codes'!$B$8,$C$9:$C$28,$A33)*'Shift codes'!$D$8+COUNTIFS($B$9:$B$28,"&lt;&gt;",O$9:O$28,'Shift codes'!$B$9,$C$9:$C$28,$A33)*'Shift codes'!$D$9+COUNTIFS($B$9:$B$28,"&lt;&gt;",O$9:O$28,'Shift codes'!$B$10,$C$9:$C$28,$A33)*'Shift codes'!$D$10)</f>
        <v>0</v>
      </c>
      <c r="P33" s="11">
        <f>IF(P$7="","",COUNTIFS($B$9:$B$28,"&lt;&gt;",P$9:P$28,'Shift codes'!$B$6,$C$9:$C$28,$A33)*'Shift codes'!$D$6+COUNTIFS($B$9:$B$28,"&lt;&gt;",P$9:P$28,'Shift codes'!$B$7,$C$9:$C$28,$A33)*'Shift codes'!$D$7+COUNTIFS($B$9:$B$28,"&lt;&gt;",P$9:P$28,'Shift codes'!$B$8,$C$9:$C$28,$A33)*'Shift codes'!$D$8+COUNTIFS($B$9:$B$28,"&lt;&gt;",P$9:P$28,'Shift codes'!$B$9,$C$9:$C$28,$A33)*'Shift codes'!$D$9+COUNTIFS($B$9:$B$28,"&lt;&gt;",P$9:P$28,'Shift codes'!$B$10,$C$9:$C$28,$A33)*'Shift codes'!$D$10)</f>
        <v>0</v>
      </c>
      <c r="Q33" s="11">
        <f>IF(Q$7="","",COUNTIFS($B$9:$B$28,"&lt;&gt;",Q$9:Q$28,'Shift codes'!$B$6,$C$9:$C$28,$A33)*'Shift codes'!$D$6+COUNTIFS($B$9:$B$28,"&lt;&gt;",Q$9:Q$28,'Shift codes'!$B$7,$C$9:$C$28,$A33)*'Shift codes'!$D$7+COUNTIFS($B$9:$B$28,"&lt;&gt;",Q$9:Q$28,'Shift codes'!$B$8,$C$9:$C$28,$A33)*'Shift codes'!$D$8+COUNTIFS($B$9:$B$28,"&lt;&gt;",Q$9:Q$28,'Shift codes'!$B$9,$C$9:$C$28,$A33)*'Shift codes'!$D$9+COUNTIFS($B$9:$B$28,"&lt;&gt;",Q$9:Q$28,'Shift codes'!$B$10,$C$9:$C$28,$A33)*'Shift codes'!$D$10)</f>
        <v>0</v>
      </c>
      <c r="R33" s="11">
        <f>IF(R$7="","",COUNTIFS($B$9:$B$28,"&lt;&gt;",R$9:R$28,'Shift codes'!$B$6,$C$9:$C$28,$A33)*'Shift codes'!$D$6+COUNTIFS($B$9:$B$28,"&lt;&gt;",R$9:R$28,'Shift codes'!$B$7,$C$9:$C$28,$A33)*'Shift codes'!$D$7+COUNTIFS($B$9:$B$28,"&lt;&gt;",R$9:R$28,'Shift codes'!$B$8,$C$9:$C$28,$A33)*'Shift codes'!$D$8+COUNTIFS($B$9:$B$28,"&lt;&gt;",R$9:R$28,'Shift codes'!$B$9,$C$9:$C$28,$A33)*'Shift codes'!$D$9+COUNTIFS($B$9:$B$28,"&lt;&gt;",R$9:R$28,'Shift codes'!$B$10,$C$9:$C$28,$A33)*'Shift codes'!$D$10)</f>
        <v>0</v>
      </c>
      <c r="S33" s="11">
        <f>IF(S$7="","",COUNTIFS($B$9:$B$28,"&lt;&gt;",S$9:S$28,'Shift codes'!$B$6,$C$9:$C$28,$A33)*'Shift codes'!$D$6+COUNTIFS($B$9:$B$28,"&lt;&gt;",S$9:S$28,'Shift codes'!$B$7,$C$9:$C$28,$A33)*'Shift codes'!$D$7+COUNTIFS($B$9:$B$28,"&lt;&gt;",S$9:S$28,'Shift codes'!$B$8,$C$9:$C$28,$A33)*'Shift codes'!$D$8+COUNTIFS($B$9:$B$28,"&lt;&gt;",S$9:S$28,'Shift codes'!$B$9,$C$9:$C$28,$A33)*'Shift codes'!$D$9+COUNTIFS($B$9:$B$28,"&lt;&gt;",S$9:S$28,'Shift codes'!$B$10,$C$9:$C$28,$A33)*'Shift codes'!$D$10)</f>
        <v>0</v>
      </c>
      <c r="T33" s="11">
        <f>IF(T$7="","",COUNTIFS($B$9:$B$28,"&lt;&gt;",T$9:T$28,'Shift codes'!$B$6,$C$9:$C$28,$A33)*'Shift codes'!$D$6+COUNTIFS($B$9:$B$28,"&lt;&gt;",T$9:T$28,'Shift codes'!$B$7,$C$9:$C$28,$A33)*'Shift codes'!$D$7+COUNTIFS($B$9:$B$28,"&lt;&gt;",T$9:T$28,'Shift codes'!$B$8,$C$9:$C$28,$A33)*'Shift codes'!$D$8+COUNTIFS($B$9:$B$28,"&lt;&gt;",T$9:T$28,'Shift codes'!$B$9,$C$9:$C$28,$A33)*'Shift codes'!$D$9+COUNTIFS($B$9:$B$28,"&lt;&gt;",T$9:T$28,'Shift codes'!$B$10,$C$9:$C$28,$A33)*'Shift codes'!$D$10)</f>
        <v>0</v>
      </c>
      <c r="U33" s="11">
        <f>IF(U$7="","",COUNTIFS($B$9:$B$28,"&lt;&gt;",U$9:U$28,'Shift codes'!$B$6,$C$9:$C$28,$A33)*'Shift codes'!$D$6+COUNTIFS($B$9:$B$28,"&lt;&gt;",U$9:U$28,'Shift codes'!$B$7,$C$9:$C$28,$A33)*'Shift codes'!$D$7+COUNTIFS($B$9:$B$28,"&lt;&gt;",U$9:U$28,'Shift codes'!$B$8,$C$9:$C$28,$A33)*'Shift codes'!$D$8+COUNTIFS($B$9:$B$28,"&lt;&gt;",U$9:U$28,'Shift codes'!$B$9,$C$9:$C$28,$A33)*'Shift codes'!$D$9+COUNTIFS($B$9:$B$28,"&lt;&gt;",U$9:U$28,'Shift codes'!$B$10,$C$9:$C$28,$A33)*'Shift codes'!$D$10)</f>
        <v>0</v>
      </c>
      <c r="V33" s="11">
        <f>IF(V$7="","",COUNTIFS($B$9:$B$28,"&lt;&gt;",V$9:V$28,'Shift codes'!$B$6,$C$9:$C$28,$A33)*'Shift codes'!$D$6+COUNTIFS($B$9:$B$28,"&lt;&gt;",V$9:V$28,'Shift codes'!$B$7,$C$9:$C$28,$A33)*'Shift codes'!$D$7+COUNTIFS($B$9:$B$28,"&lt;&gt;",V$9:V$28,'Shift codes'!$B$8,$C$9:$C$28,$A33)*'Shift codes'!$D$8+COUNTIFS($B$9:$B$28,"&lt;&gt;",V$9:V$28,'Shift codes'!$B$9,$C$9:$C$28,$A33)*'Shift codes'!$D$9+COUNTIFS($B$9:$B$28,"&lt;&gt;",V$9:V$28,'Shift codes'!$B$10,$C$9:$C$28,$A33)*'Shift codes'!$D$10)</f>
        <v>0</v>
      </c>
      <c r="W33" s="11">
        <f>IF(W$7="","",COUNTIFS($B$9:$B$28,"&lt;&gt;",W$9:W$28,'Shift codes'!$B$6,$C$9:$C$28,$A33)*'Shift codes'!$D$6+COUNTIFS($B$9:$B$28,"&lt;&gt;",W$9:W$28,'Shift codes'!$B$7,$C$9:$C$28,$A33)*'Shift codes'!$D$7+COUNTIFS($B$9:$B$28,"&lt;&gt;",W$9:W$28,'Shift codes'!$B$8,$C$9:$C$28,$A33)*'Shift codes'!$D$8+COUNTIFS($B$9:$B$28,"&lt;&gt;",W$9:W$28,'Shift codes'!$B$9,$C$9:$C$28,$A33)*'Shift codes'!$D$9+COUNTIFS($B$9:$B$28,"&lt;&gt;",W$9:W$28,'Shift codes'!$B$10,$C$9:$C$28,$A33)*'Shift codes'!$D$10)</f>
        <v>0</v>
      </c>
      <c r="X33" s="11">
        <f>IF(X$7="","",COUNTIFS($B$9:$B$28,"&lt;&gt;",X$9:X$28,'Shift codes'!$B$6,$C$9:$C$28,$A33)*'Shift codes'!$D$6+COUNTIFS($B$9:$B$28,"&lt;&gt;",X$9:X$28,'Shift codes'!$B$7,$C$9:$C$28,$A33)*'Shift codes'!$D$7+COUNTIFS($B$9:$B$28,"&lt;&gt;",X$9:X$28,'Shift codes'!$B$8,$C$9:$C$28,$A33)*'Shift codes'!$D$8+COUNTIFS($B$9:$B$28,"&lt;&gt;",X$9:X$28,'Shift codes'!$B$9,$C$9:$C$28,$A33)*'Shift codes'!$D$9+COUNTIFS($B$9:$B$28,"&lt;&gt;",X$9:X$28,'Shift codes'!$B$10,$C$9:$C$28,$A33)*'Shift codes'!$D$10)</f>
        <v>0</v>
      </c>
      <c r="Y33" s="11">
        <f>IF(Y$7="","",COUNTIFS($B$9:$B$28,"&lt;&gt;",Y$9:Y$28,'Shift codes'!$B$6,$C$9:$C$28,$A33)*'Shift codes'!$D$6+COUNTIFS($B$9:$B$28,"&lt;&gt;",Y$9:Y$28,'Shift codes'!$B$7,$C$9:$C$28,$A33)*'Shift codes'!$D$7+COUNTIFS($B$9:$B$28,"&lt;&gt;",Y$9:Y$28,'Shift codes'!$B$8,$C$9:$C$28,$A33)*'Shift codes'!$D$8+COUNTIFS($B$9:$B$28,"&lt;&gt;",Y$9:Y$28,'Shift codes'!$B$9,$C$9:$C$28,$A33)*'Shift codes'!$D$9+COUNTIFS($B$9:$B$28,"&lt;&gt;",Y$9:Y$28,'Shift codes'!$B$10,$C$9:$C$28,$A33)*'Shift codes'!$D$10)</f>
        <v>0</v>
      </c>
      <c r="Z33" s="11">
        <f>IF(Z$7="","",COUNTIFS($B$9:$B$28,"&lt;&gt;",Z$9:Z$28,'Shift codes'!$B$6,$C$9:$C$28,$A33)*'Shift codes'!$D$6+COUNTIFS($B$9:$B$28,"&lt;&gt;",Z$9:Z$28,'Shift codes'!$B$7,$C$9:$C$28,$A33)*'Shift codes'!$D$7+COUNTIFS($B$9:$B$28,"&lt;&gt;",Z$9:Z$28,'Shift codes'!$B$8,$C$9:$C$28,$A33)*'Shift codes'!$D$8+COUNTIFS($B$9:$B$28,"&lt;&gt;",Z$9:Z$28,'Shift codes'!$B$9,$C$9:$C$28,$A33)*'Shift codes'!$D$9+COUNTIFS($B$9:$B$28,"&lt;&gt;",Z$9:Z$28,'Shift codes'!$B$10,$C$9:$C$28,$A33)*'Shift codes'!$D$10)</f>
        <v>0</v>
      </c>
      <c r="AA33" s="11">
        <f>IF(AA$7="","",COUNTIFS($B$9:$B$28,"&lt;&gt;",AA$9:AA$28,'Shift codes'!$B$6,$C$9:$C$28,$A33)*'Shift codes'!$D$6+COUNTIFS($B$9:$B$28,"&lt;&gt;",AA$9:AA$28,'Shift codes'!$B$7,$C$9:$C$28,$A33)*'Shift codes'!$D$7+COUNTIFS($B$9:$B$28,"&lt;&gt;",AA$9:AA$28,'Shift codes'!$B$8,$C$9:$C$28,$A33)*'Shift codes'!$D$8+COUNTIFS($B$9:$B$28,"&lt;&gt;",AA$9:AA$28,'Shift codes'!$B$9,$C$9:$C$28,$A33)*'Shift codes'!$D$9+COUNTIFS($B$9:$B$28,"&lt;&gt;",AA$9:AA$28,'Shift codes'!$B$10,$C$9:$C$28,$A33)*'Shift codes'!$D$10)</f>
        <v>0</v>
      </c>
      <c r="AB33" s="11">
        <f>IF(AB$7="","",COUNTIFS($B$9:$B$28,"&lt;&gt;",AB$9:AB$28,'Shift codes'!$B$6,$C$9:$C$28,$A33)*'Shift codes'!$D$6+COUNTIFS($B$9:$B$28,"&lt;&gt;",AB$9:AB$28,'Shift codes'!$B$7,$C$9:$C$28,$A33)*'Shift codes'!$D$7+COUNTIFS($B$9:$B$28,"&lt;&gt;",AB$9:AB$28,'Shift codes'!$B$8,$C$9:$C$28,$A33)*'Shift codes'!$D$8+COUNTIFS($B$9:$B$28,"&lt;&gt;",AB$9:AB$28,'Shift codes'!$B$9,$C$9:$C$28,$A33)*'Shift codes'!$D$9+COUNTIFS($B$9:$B$28,"&lt;&gt;",AB$9:AB$28,'Shift codes'!$B$10,$C$9:$C$28,$A33)*'Shift codes'!$D$10)</f>
        <v>0</v>
      </c>
      <c r="AC33" s="11">
        <f>IF(AC$7="","",COUNTIFS($B$9:$B$28,"&lt;&gt;",AC$9:AC$28,'Shift codes'!$B$6,$C$9:$C$28,$A33)*'Shift codes'!$D$6+COUNTIFS($B$9:$B$28,"&lt;&gt;",AC$9:AC$28,'Shift codes'!$B$7,$C$9:$C$28,$A33)*'Shift codes'!$D$7+COUNTIFS($B$9:$B$28,"&lt;&gt;",AC$9:AC$28,'Shift codes'!$B$8,$C$9:$C$28,$A33)*'Shift codes'!$D$8+COUNTIFS($B$9:$B$28,"&lt;&gt;",AC$9:AC$28,'Shift codes'!$B$9,$C$9:$C$28,$A33)*'Shift codes'!$D$9+COUNTIFS($B$9:$B$28,"&lt;&gt;",AC$9:AC$28,'Shift codes'!$B$10,$C$9:$C$28,$A33)*'Shift codes'!$D$10)</f>
        <v>0</v>
      </c>
      <c r="AD33" s="11">
        <f>IF(AD$7="","",COUNTIFS($B$9:$B$28,"&lt;&gt;",AD$9:AD$28,'Shift codes'!$B$6,$C$9:$C$28,$A33)*'Shift codes'!$D$6+COUNTIFS($B$9:$B$28,"&lt;&gt;",AD$9:AD$28,'Shift codes'!$B$7,$C$9:$C$28,$A33)*'Shift codes'!$D$7+COUNTIFS($B$9:$B$28,"&lt;&gt;",AD$9:AD$28,'Shift codes'!$B$8,$C$9:$C$28,$A33)*'Shift codes'!$D$8+COUNTIFS($B$9:$B$28,"&lt;&gt;",AD$9:AD$28,'Shift codes'!$B$9,$C$9:$C$28,$A33)*'Shift codes'!$D$9+COUNTIFS($B$9:$B$28,"&lt;&gt;",AD$9:AD$28,'Shift codes'!$B$10,$C$9:$C$28,$A33)*'Shift codes'!$D$10)</f>
        <v>0</v>
      </c>
      <c r="AE33" s="11">
        <f>IF(AE$7="","",COUNTIFS($B$9:$B$28,"&lt;&gt;",AE$9:AE$28,'Shift codes'!$B$6,$C$9:$C$28,$A33)*'Shift codes'!$D$6+COUNTIFS($B$9:$B$28,"&lt;&gt;",AE$9:AE$28,'Shift codes'!$B$7,$C$9:$C$28,$A33)*'Shift codes'!$D$7+COUNTIFS($B$9:$B$28,"&lt;&gt;",AE$9:AE$28,'Shift codes'!$B$8,$C$9:$C$28,$A33)*'Shift codes'!$D$8+COUNTIFS($B$9:$B$28,"&lt;&gt;",AE$9:AE$28,'Shift codes'!$B$9,$C$9:$C$28,$A33)*'Shift codes'!$D$9+COUNTIFS($B$9:$B$28,"&lt;&gt;",AE$9:AE$28,'Shift codes'!$B$10,$C$9:$C$28,$A33)*'Shift codes'!$D$10)</f>
        <v>0</v>
      </c>
      <c r="AF33" s="11">
        <f>IF(AF$7="","",COUNTIFS($B$9:$B$28,"&lt;&gt;",AF$9:AF$28,'Shift codes'!$B$6,$C$9:$C$28,$A33)*'Shift codes'!$D$6+COUNTIFS($B$9:$B$28,"&lt;&gt;",AF$9:AF$28,'Shift codes'!$B$7,$C$9:$C$28,$A33)*'Shift codes'!$D$7+COUNTIFS($B$9:$B$28,"&lt;&gt;",AF$9:AF$28,'Shift codes'!$B$8,$C$9:$C$28,$A33)*'Shift codes'!$D$8+COUNTIFS($B$9:$B$28,"&lt;&gt;",AF$9:AF$28,'Shift codes'!$B$9,$C$9:$C$28,$A33)*'Shift codes'!$D$9+COUNTIFS($B$9:$B$28,"&lt;&gt;",AF$9:AF$28,'Shift codes'!$B$10,$C$9:$C$28,$A33)*'Shift codes'!$D$10)</f>
        <v>0</v>
      </c>
      <c r="AG33" s="11">
        <f>IF(AG$7="","",COUNTIFS($B$9:$B$28,"&lt;&gt;",AG$9:AG$28,'Shift codes'!$B$6,$C$9:$C$28,$A33)*'Shift codes'!$D$6+COUNTIFS($B$9:$B$28,"&lt;&gt;",AG$9:AG$28,'Shift codes'!$B$7,$C$9:$C$28,$A33)*'Shift codes'!$D$7+COUNTIFS($B$9:$B$28,"&lt;&gt;",AG$9:AG$28,'Shift codes'!$B$8,$C$9:$C$28,$A33)*'Shift codes'!$D$8+COUNTIFS($B$9:$B$28,"&lt;&gt;",AG$9:AG$28,'Shift codes'!$B$9,$C$9:$C$28,$A33)*'Shift codes'!$D$9+COUNTIFS($B$9:$B$28,"&lt;&gt;",AG$9:AG$28,'Shift codes'!$B$10,$C$9:$C$28,$A33)*'Shift codes'!$D$10)</f>
        <v>0</v>
      </c>
      <c r="AH33" s="11">
        <f>IF(AH$7="","",COUNTIFS($B$9:$B$28,"&lt;&gt;",AH$9:AH$28,'Shift codes'!$B$6,$C$9:$C$28,$A33)*'Shift codes'!$D$6+COUNTIFS($B$9:$B$28,"&lt;&gt;",AH$9:AH$28,'Shift codes'!$B$7,$C$9:$C$28,$A33)*'Shift codes'!$D$7+COUNTIFS($B$9:$B$28,"&lt;&gt;",AH$9:AH$28,'Shift codes'!$B$8,$C$9:$C$28,$A33)*'Shift codes'!$D$8+COUNTIFS($B$9:$B$28,"&lt;&gt;",AH$9:AH$28,'Shift codes'!$B$9,$C$9:$C$28,$A33)*'Shift codes'!$D$9+COUNTIFS($B$9:$B$28,"&lt;&gt;",AH$9:AH$28,'Shift codes'!$B$10,$C$9:$C$28,$A33)*'Shift codes'!$D$10)</f>
        <v>0</v>
      </c>
      <c r="AI33" s="11">
        <f>IF(AI$7="","",COUNTIFS($B$9:$B$28,"&lt;&gt;",AI$9:AI$28,'Shift codes'!$B$6,$C$9:$C$28,$A33)*'Shift codes'!$D$6+COUNTIFS($B$9:$B$28,"&lt;&gt;",AI$9:AI$28,'Shift codes'!$B$7,$C$9:$C$28,$A33)*'Shift codes'!$D$7+COUNTIFS($B$9:$B$28,"&lt;&gt;",AI$9:AI$28,'Shift codes'!$B$8,$C$9:$C$28,$A33)*'Shift codes'!$D$8+COUNTIFS($B$9:$B$28,"&lt;&gt;",AI$9:AI$28,'Shift codes'!$B$9,$C$9:$C$28,$A33)*'Shift codes'!$D$9+COUNTIFS($B$9:$B$28,"&lt;&gt;",AI$9:AI$28,'Shift codes'!$B$10,$C$9:$C$28,$A33)*'Shift codes'!$D$10)</f>
        <v/>
      </c>
    </row>
    <row r="35" spans="1:41">
      <c r="A35" s="3" t="s">
        <v>53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</sheetData>
  <mergeCells count="12">
    <mergeCell ref="A1:AO2"/>
    <mergeCell ref="E4:AO4"/>
    <mergeCell ref="A5:AO5"/>
    <mergeCell ref="A7:A8"/>
    <mergeCell ref="B7:B8"/>
    <mergeCell ref="C7:C8"/>
    <mergeCell ref="D7:D8"/>
    <mergeCell ref="AO7:AO8"/>
    <mergeCell ref="A31:C31"/>
    <mergeCell ref="A32:C32"/>
    <mergeCell ref="A33:C33"/>
    <mergeCell ref="A35:AO36"/>
  </mergeCells>
  <conditionalFormatting sqref="A9:A28">
    <cfRule type="expression" dxfId="0" priority="3">
      <formula>AND(A9&lt;&gt;"",COUNTIF($A$9:$A$28,A9)&gt;1)</formula>
    </cfRule>
  </conditionalFormatting>
  <conditionalFormatting sqref="E7:AI28">
    <cfRule type="expression" dxfId="1" priority="2">
      <formula>E$7=""</formula>
    </cfRule>
  </conditionalFormatting>
  <conditionalFormatting sqref="E9:AI28">
    <cfRule type="expression" dxfId="0" priority="1" stopIfTrue="1">
      <formula>AND(E9&lt;&gt;"",OR(E$7="",COUNTIF(ShiftCodes,E9)=0,$B9=""))</formula>
    </cfRule>
    <cfRule type="expression" dxfId="2" priority="4">
      <formula>AND(E9&lt;&gt;"",E9=ShiftCode1)</formula>
    </cfRule>
    <cfRule type="expression" dxfId="3" priority="5">
      <formula>AND(E9&lt;&gt;"",E9=ShiftCode2)</formula>
    </cfRule>
    <cfRule type="expression" dxfId="4" priority="6">
      <formula>AND(E9&lt;&gt;"",E9=ShiftCode3)</formula>
    </cfRule>
    <cfRule type="expression" dxfId="5" priority="7">
      <formula>AND(E9&lt;&gt;"",E9=ShiftCode4)</formula>
    </cfRule>
    <cfRule type="expression" dxfId="6" priority="8">
      <formula>AND(E9&lt;&gt;"",E9=ShiftCode5)</formula>
    </cfRule>
  </conditionalFormatting>
  <dataValidations count="3">
    <dataValidation type="whole" allowBlank="1" showInputMessage="1" showErrorMessage="1" sqref="B4">
      <formula1>2000</formula1>
      <formula2>2100</formula2>
    </dataValidation>
    <dataValidation type="whole" allowBlank="1" showInputMessage="1" showErrorMessage="1" sqref="D4">
      <formula1>1</formula1>
      <formula2>12</formula2>
    </dataValidation>
    <dataValidation type="list" allowBlank="1" showInputMessage="1" showErrorMessage="1" errorTitle="Check shift code" error="Choose a code from Shift codes." sqref="E9:AI28">
      <formula1>ShiftCodes</formula1>
    </dataValidation>
  </dataValidations>
  <pageMargins left="0.2" right="0.2" top="0.3" bottom="0.3" header="0.3" footer="0.3"/>
  <pageSetup paperSize="8" orientation="landscape"/>
  <headerFooter>
    <oddFooter>&amp;LDAYROVA · dayrova.com&amp;R&amp;P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D4A35F"/>
    <pageSetUpPr fitToPage="1"/>
  </sheetPr>
  <dimension ref="A1:AO36"/>
  <sheetViews>
    <sheetView showGridLines="0" zoomScale="80" zoomScaleNormal="80"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11.7109375" customWidth="1"/>
    <col min="2" max="2" width="16.7109375" customWidth="1"/>
    <col min="3" max="3" width="12.7109375" customWidth="1"/>
    <col min="4" max="4" width="14.7109375" customWidth="1"/>
    <col min="5" max="35" width="4.85546875" customWidth="1"/>
    <col min="36" max="41" width="7.7109375" customWidth="1"/>
  </cols>
  <sheetData>
    <row r="1" spans="1:41" ht="25" customHeight="1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2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4" spans="1:41">
      <c r="A4" s="5" t="s">
        <v>39</v>
      </c>
      <c r="B4" s="7">
        <v>2026</v>
      </c>
      <c r="C4" s="5" t="s">
        <v>40</v>
      </c>
      <c r="D4" s="7">
        <v>11</v>
      </c>
      <c r="E4" s="1" t="s">
        <v>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23" customHeight="1">
      <c r="A5" s="1" t="s">
        <v>42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7" spans="1:41" ht="22" customHeight="1">
      <c r="A7" s="5" t="s">
        <v>43</v>
      </c>
      <c r="B7" s="5" t="s">
        <v>44</v>
      </c>
      <c r="C7" s="5" t="s">
        <v>45</v>
      </c>
      <c r="D7" s="5" t="s">
        <v>46</v>
      </c>
      <c r="E7" s="8">
        <f>IF(1&lt;=DAY(DATE($B$4,$D$4+1,0)),DATE($B$4,$D$4,1),"")</f>
        <v>46327</v>
      </c>
      <c r="F7" s="8">
        <f>IF(2&lt;=DAY(DATE($B$4,$D$4+1,0)),DATE($B$4,$D$4,2),"")</f>
        <v>46328</v>
      </c>
      <c r="G7" s="8">
        <f>IF(3&lt;=DAY(DATE($B$4,$D$4+1,0)),DATE($B$4,$D$4,3),"")</f>
        <v>46329</v>
      </c>
      <c r="H7" s="8">
        <f>IF(4&lt;=DAY(DATE($B$4,$D$4+1,0)),DATE($B$4,$D$4,4),"")</f>
        <v>46330</v>
      </c>
      <c r="I7" s="8">
        <f>IF(5&lt;=DAY(DATE($B$4,$D$4+1,0)),DATE($B$4,$D$4,5),"")</f>
        <v>46331</v>
      </c>
      <c r="J7" s="8">
        <f>IF(6&lt;=DAY(DATE($B$4,$D$4+1,0)),DATE($B$4,$D$4,6),"")</f>
        <v>46332</v>
      </c>
      <c r="K7" s="8">
        <f>IF(7&lt;=DAY(DATE($B$4,$D$4+1,0)),DATE($B$4,$D$4,7),"")</f>
        <v>46333</v>
      </c>
      <c r="L7" s="8">
        <f>IF(8&lt;=DAY(DATE($B$4,$D$4+1,0)),DATE($B$4,$D$4,8),"")</f>
        <v>46334</v>
      </c>
      <c r="M7" s="8">
        <f>IF(9&lt;=DAY(DATE($B$4,$D$4+1,0)),DATE($B$4,$D$4,9),"")</f>
        <v>46335</v>
      </c>
      <c r="N7" s="8">
        <f>IF(10&lt;=DAY(DATE($B$4,$D$4+1,0)),DATE($B$4,$D$4,10),"")</f>
        <v>46336</v>
      </c>
      <c r="O7" s="8">
        <f>IF(11&lt;=DAY(DATE($B$4,$D$4+1,0)),DATE($B$4,$D$4,11),"")</f>
        <v>46337</v>
      </c>
      <c r="P7" s="8">
        <f>IF(12&lt;=DAY(DATE($B$4,$D$4+1,0)),DATE($B$4,$D$4,12),"")</f>
        <v>46338</v>
      </c>
      <c r="Q7" s="8">
        <f>IF(13&lt;=DAY(DATE($B$4,$D$4+1,0)),DATE($B$4,$D$4,13),"")</f>
        <v>46339</v>
      </c>
      <c r="R7" s="8">
        <f>IF(14&lt;=DAY(DATE($B$4,$D$4+1,0)),DATE($B$4,$D$4,14),"")</f>
        <v>46340</v>
      </c>
      <c r="S7" s="8">
        <f>IF(15&lt;=DAY(DATE($B$4,$D$4+1,0)),DATE($B$4,$D$4,15),"")</f>
        <v>46341</v>
      </c>
      <c r="T7" s="8">
        <f>IF(16&lt;=DAY(DATE($B$4,$D$4+1,0)),DATE($B$4,$D$4,16),"")</f>
        <v>46342</v>
      </c>
      <c r="U7" s="8">
        <f>IF(17&lt;=DAY(DATE($B$4,$D$4+1,0)),DATE($B$4,$D$4,17),"")</f>
        <v>46343</v>
      </c>
      <c r="V7" s="8">
        <f>IF(18&lt;=DAY(DATE($B$4,$D$4+1,0)),DATE($B$4,$D$4,18),"")</f>
        <v>46344</v>
      </c>
      <c r="W7" s="8">
        <f>IF(19&lt;=DAY(DATE($B$4,$D$4+1,0)),DATE($B$4,$D$4,19),"")</f>
        <v>46345</v>
      </c>
      <c r="X7" s="8">
        <f>IF(20&lt;=DAY(DATE($B$4,$D$4+1,0)),DATE($B$4,$D$4,20),"")</f>
        <v>46346</v>
      </c>
      <c r="Y7" s="8">
        <f>IF(21&lt;=DAY(DATE($B$4,$D$4+1,0)),DATE($B$4,$D$4,21),"")</f>
        <v>46347</v>
      </c>
      <c r="Z7" s="8">
        <f>IF(22&lt;=DAY(DATE($B$4,$D$4+1,0)),DATE($B$4,$D$4,22),"")</f>
        <v>46348</v>
      </c>
      <c r="AA7" s="8">
        <f>IF(23&lt;=DAY(DATE($B$4,$D$4+1,0)),DATE($B$4,$D$4,23),"")</f>
        <v>46349</v>
      </c>
      <c r="AB7" s="8">
        <f>IF(24&lt;=DAY(DATE($B$4,$D$4+1,0)),DATE($B$4,$D$4,24),"")</f>
        <v>46350</v>
      </c>
      <c r="AC7" s="8">
        <f>IF(25&lt;=DAY(DATE($B$4,$D$4+1,0)),DATE($B$4,$D$4,25),"")</f>
        <v>46351</v>
      </c>
      <c r="AD7" s="8">
        <f>IF(26&lt;=DAY(DATE($B$4,$D$4+1,0)),DATE($B$4,$D$4,26),"")</f>
        <v>46352</v>
      </c>
      <c r="AE7" s="8">
        <f>IF(27&lt;=DAY(DATE($B$4,$D$4+1,0)),DATE($B$4,$D$4,27),"")</f>
        <v>46353</v>
      </c>
      <c r="AF7" s="8">
        <f>IF(28&lt;=DAY(DATE($B$4,$D$4+1,0)),DATE($B$4,$D$4,28),"")</f>
        <v>46354</v>
      </c>
      <c r="AG7" s="8">
        <f>IF(29&lt;=DAY(DATE($B$4,$D$4+1,0)),DATE($B$4,$D$4,29),"")</f>
        <v>46355</v>
      </c>
      <c r="AH7" s="8">
        <f>IF(30&lt;=DAY(DATE($B$4,$D$4+1,0)),DATE($B$4,$D$4,30),"")</f>
        <v>46356</v>
      </c>
      <c r="AI7" s="8">
        <f>IF(31&lt;=DAY(DATE($B$4,$D$4+1,0)),DATE($B$4,$D$4,31),"")</f>
        <v/>
      </c>
      <c r="AJ7" s="5" t="str">
        <f>'Shift codes'!B6</f>
        <v>D</v>
      </c>
      <c r="AK7" s="5" t="str">
        <f>'Shift codes'!B7</f>
        <v>E</v>
      </c>
      <c r="AL7" s="5" t="str">
        <f>'Shift codes'!B8</f>
        <v>N</v>
      </c>
      <c r="AM7" s="5" t="str">
        <f>'Shift codes'!B9</f>
        <v>O</v>
      </c>
      <c r="AN7" s="5" t="str">
        <f>'Shift codes'!B10</f>
        <v>L</v>
      </c>
      <c r="AO7" s="5" t="s">
        <v>48</v>
      </c>
    </row>
    <row r="8" spans="1:41" ht="22" customHeight="1">
      <c r="A8" s="5"/>
      <c r="B8" s="5"/>
      <c r="C8" s="5"/>
      <c r="D8" s="5"/>
      <c r="E8" s="9" t="str">
        <f>IF(E7="","",CHOOSE(WEEKDAY(E7,2),"Mon","Tue","Wed","Thu","Fri","Sat","Sun"))</f>
        <v>Sun</v>
      </c>
      <c r="F8" s="9" t="str">
        <f>IF(F7="","",CHOOSE(WEEKDAY(F7,2),"Mon","Tue","Wed","Thu","Fri","Sat","Sun"))</f>
        <v>Mon</v>
      </c>
      <c r="G8" s="9" t="str">
        <f>IF(G7="","",CHOOSE(WEEKDAY(G7,2),"Mon","Tue","Wed","Thu","Fri","Sat","Sun"))</f>
        <v>Tue</v>
      </c>
      <c r="H8" s="9" t="str">
        <f>IF(H7="","",CHOOSE(WEEKDAY(H7,2),"Mon","Tue","Wed","Thu","Fri","Sat","Sun"))</f>
        <v>Wed</v>
      </c>
      <c r="I8" s="9" t="str">
        <f>IF(I7="","",CHOOSE(WEEKDAY(I7,2),"Mon","Tue","Wed","Thu","Fri","Sat","Sun"))</f>
        <v>Thu</v>
      </c>
      <c r="J8" s="9" t="str">
        <f>IF(J7="","",CHOOSE(WEEKDAY(J7,2),"Mon","Tue","Wed","Thu","Fri","Sat","Sun"))</f>
        <v>Fri</v>
      </c>
      <c r="K8" s="9" t="str">
        <f>IF(K7="","",CHOOSE(WEEKDAY(K7,2),"Mon","Tue","Wed","Thu","Fri","Sat","Sun"))</f>
        <v>Sat</v>
      </c>
      <c r="L8" s="9" t="str">
        <f>IF(L7="","",CHOOSE(WEEKDAY(L7,2),"Mon","Tue","Wed","Thu","Fri","Sat","Sun"))</f>
        <v>Sun</v>
      </c>
      <c r="M8" s="9" t="str">
        <f>IF(M7="","",CHOOSE(WEEKDAY(M7,2),"Mon","Tue","Wed","Thu","Fri","Sat","Sun"))</f>
        <v>Mon</v>
      </c>
      <c r="N8" s="9" t="str">
        <f>IF(N7="","",CHOOSE(WEEKDAY(N7,2),"Mon","Tue","Wed","Thu","Fri","Sat","Sun"))</f>
        <v>Tue</v>
      </c>
      <c r="O8" s="9" t="str">
        <f>IF(O7="","",CHOOSE(WEEKDAY(O7,2),"Mon","Tue","Wed","Thu","Fri","Sat","Sun"))</f>
        <v>Wed</v>
      </c>
      <c r="P8" s="9" t="str">
        <f>IF(P7="","",CHOOSE(WEEKDAY(P7,2),"Mon","Tue","Wed","Thu","Fri","Sat","Sun"))</f>
        <v>Thu</v>
      </c>
      <c r="Q8" s="9" t="str">
        <f>IF(Q7="","",CHOOSE(WEEKDAY(Q7,2),"Mon","Tue","Wed","Thu","Fri","Sat","Sun"))</f>
        <v>Fri</v>
      </c>
      <c r="R8" s="9" t="str">
        <f>IF(R7="","",CHOOSE(WEEKDAY(R7,2),"Mon","Tue","Wed","Thu","Fri","Sat","Sun"))</f>
        <v>Sat</v>
      </c>
      <c r="S8" s="9" t="str">
        <f>IF(S7="","",CHOOSE(WEEKDAY(S7,2),"Mon","Tue","Wed","Thu","Fri","Sat","Sun"))</f>
        <v>Sun</v>
      </c>
      <c r="T8" s="9" t="str">
        <f>IF(T7="","",CHOOSE(WEEKDAY(T7,2),"Mon","Tue","Wed","Thu","Fri","Sat","Sun"))</f>
        <v>Mon</v>
      </c>
      <c r="U8" s="9" t="str">
        <f>IF(U7="","",CHOOSE(WEEKDAY(U7,2),"Mon","Tue","Wed","Thu","Fri","Sat","Sun"))</f>
        <v>Tue</v>
      </c>
      <c r="V8" s="9" t="str">
        <f>IF(V7="","",CHOOSE(WEEKDAY(V7,2),"Mon","Tue","Wed","Thu","Fri","Sat","Sun"))</f>
        <v>Wed</v>
      </c>
      <c r="W8" s="9" t="str">
        <f>IF(W7="","",CHOOSE(WEEKDAY(W7,2),"Mon","Tue","Wed","Thu","Fri","Sat","Sun"))</f>
        <v>Thu</v>
      </c>
      <c r="X8" s="9" t="str">
        <f>IF(X7="","",CHOOSE(WEEKDAY(X7,2),"Mon","Tue","Wed","Thu","Fri","Sat","Sun"))</f>
        <v>Fri</v>
      </c>
      <c r="Y8" s="9" t="str">
        <f>IF(Y7="","",CHOOSE(WEEKDAY(Y7,2),"Mon","Tue","Wed","Thu","Fri","Sat","Sun"))</f>
        <v>Sat</v>
      </c>
      <c r="Z8" s="9" t="str">
        <f>IF(Z7="","",CHOOSE(WEEKDAY(Z7,2),"Mon","Tue","Wed","Thu","Fri","Sat","Sun"))</f>
        <v>Sun</v>
      </c>
      <c r="AA8" s="9" t="str">
        <f>IF(AA7="","",CHOOSE(WEEKDAY(AA7,2),"Mon","Tue","Wed","Thu","Fri","Sat","Sun"))</f>
        <v>Mon</v>
      </c>
      <c r="AB8" s="9" t="str">
        <f>IF(AB7="","",CHOOSE(WEEKDAY(AB7,2),"Mon","Tue","Wed","Thu","Fri","Sat","Sun"))</f>
        <v>Tue</v>
      </c>
      <c r="AC8" s="9" t="str">
        <f>IF(AC7="","",CHOOSE(WEEKDAY(AC7,2),"Mon","Tue","Wed","Thu","Fri","Sat","Sun"))</f>
        <v>Wed</v>
      </c>
      <c r="AD8" s="9" t="str">
        <f>IF(AD7="","",CHOOSE(WEEKDAY(AD7,2),"Mon","Tue","Wed","Thu","Fri","Sat","Sun"))</f>
        <v>Thu</v>
      </c>
      <c r="AE8" s="9" t="str">
        <f>IF(AE7="","",CHOOSE(WEEKDAY(AE7,2),"Mon","Tue","Wed","Thu","Fri","Sat","Sun"))</f>
        <v>Fri</v>
      </c>
      <c r="AF8" s="9" t="str">
        <f>IF(AF7="","",CHOOSE(WEEKDAY(AF7,2),"Mon","Tue","Wed","Thu","Fri","Sat","Sun"))</f>
        <v>Sat</v>
      </c>
      <c r="AG8" s="9" t="str">
        <f>IF(AG7="","",CHOOSE(WEEKDAY(AG7,2),"Mon","Tue","Wed","Thu","Fri","Sat","Sun"))</f>
        <v>Sun</v>
      </c>
      <c r="AH8" s="9" t="str">
        <f>IF(AH7="","",CHOOSE(WEEKDAY(AH7,2),"Mon","Tue","Wed","Thu","Fri","Sat","Sun"))</f>
        <v>Mon</v>
      </c>
      <c r="AI8" s="9">
        <f>IF(AI7="","",CHOOSE(WEEKDAY(AI7,2),"Mon","Tue","Wed","Thu","Fri","Sat","Sun"))</f>
        <v/>
      </c>
      <c r="AJ8" s="9" t="s">
        <v>47</v>
      </c>
      <c r="AK8" s="9" t="s">
        <v>47</v>
      </c>
      <c r="AL8" s="9" t="s">
        <v>47</v>
      </c>
      <c r="AM8" s="9" t="s">
        <v>47</v>
      </c>
      <c r="AN8" s="9" t="s">
        <v>47</v>
      </c>
      <c r="AO8" s="5"/>
    </row>
    <row r="9" spans="1:41" ht="22" customHeight="1">
      <c r="A9" s="6" t="s">
        <v>55</v>
      </c>
      <c r="B9" s="6" t="s">
        <v>56</v>
      </c>
      <c r="C9" s="6" t="s">
        <v>49</v>
      </c>
      <c r="D9" s="6"/>
      <c r="E9" s="6" t="s">
        <v>21</v>
      </c>
      <c r="F9" s="6" t="s">
        <v>21</v>
      </c>
      <c r="G9" s="6" t="s">
        <v>26</v>
      </c>
      <c r="H9" s="6" t="s">
        <v>26</v>
      </c>
      <c r="I9" s="6" t="s">
        <v>30</v>
      </c>
      <c r="J9" s="6" t="s">
        <v>30</v>
      </c>
      <c r="K9" s="6" t="s">
        <v>33</v>
      </c>
      <c r="L9" s="6" t="s">
        <v>33</v>
      </c>
      <c r="M9" s="6" t="s">
        <v>21</v>
      </c>
      <c r="N9" s="6" t="s">
        <v>21</v>
      </c>
      <c r="O9" s="6" t="s">
        <v>26</v>
      </c>
      <c r="P9" s="6" t="s">
        <v>26</v>
      </c>
      <c r="Q9" s="6" t="s">
        <v>30</v>
      </c>
      <c r="R9" s="6" t="s">
        <v>30</v>
      </c>
      <c r="S9" s="6" t="s">
        <v>33</v>
      </c>
      <c r="T9" s="6" t="s">
        <v>33</v>
      </c>
      <c r="U9" s="6" t="s">
        <v>21</v>
      </c>
      <c r="V9" s="6" t="s">
        <v>21</v>
      </c>
      <c r="W9" s="6" t="s">
        <v>26</v>
      </c>
      <c r="X9" s="6" t="s">
        <v>26</v>
      </c>
      <c r="Y9" s="6" t="s">
        <v>30</v>
      </c>
      <c r="Z9" s="6" t="s">
        <v>30</v>
      </c>
      <c r="AA9" s="6" t="s">
        <v>33</v>
      </c>
      <c r="AB9" s="6" t="s">
        <v>33</v>
      </c>
      <c r="AC9" s="6" t="s">
        <v>21</v>
      </c>
      <c r="AD9" s="6" t="s">
        <v>21</v>
      </c>
      <c r="AE9" s="6" t="s">
        <v>26</v>
      </c>
      <c r="AF9" s="6" t="s">
        <v>26</v>
      </c>
      <c r="AG9" s="6" t="s">
        <v>30</v>
      </c>
      <c r="AH9" s="6" t="s">
        <v>30</v>
      </c>
      <c r="AI9" s="6"/>
      <c r="AJ9" s="10">
        <f>IF($B9="","",SUMPRODUCT(($E$7:$AI$7&lt;&gt;"")*(E9:AI9=AJ$7)))</f>
        <v>8</v>
      </c>
      <c r="AK9" s="10">
        <f>IF($B9="","",SUMPRODUCT(($E$7:$AI$7&lt;&gt;"")*(E9:AI9=AK$7)))</f>
        <v>8</v>
      </c>
      <c r="AL9" s="10">
        <f>IF($B9="","",SUMPRODUCT(($E$7:$AI$7&lt;&gt;"")*(E9:AI9=AL$7)))</f>
        <v>8</v>
      </c>
      <c r="AM9" s="10">
        <f>IF($B9="","",SUMPRODUCT(($E$7:$AI$7&lt;&gt;"")*(E9:AI9=AM$7)))</f>
        <v>6</v>
      </c>
      <c r="AN9" s="10">
        <f>IF($B9="","",SUMPRODUCT(($E$7:$AI$7&lt;&gt;"")*(E9:AI9=AN$7)))</f>
        <v>0</v>
      </c>
      <c r="AO9" s="10">
        <f>IF($B9="","",SUMPRODUCT(($E$7:$AI$7&lt;&gt;"")*(E9:AI9="")))</f>
        <v>0</v>
      </c>
    </row>
    <row r="10" spans="1:41" ht="22" customHeight="1">
      <c r="A10" s="6" t="s">
        <v>57</v>
      </c>
      <c r="B10" s="6" t="s">
        <v>58</v>
      </c>
      <c r="C10" s="6" t="s">
        <v>49</v>
      </c>
      <c r="D10" s="6"/>
      <c r="E10" s="6" t="s">
        <v>26</v>
      </c>
      <c r="F10" s="6" t="s">
        <v>26</v>
      </c>
      <c r="G10" s="6" t="s">
        <v>30</v>
      </c>
      <c r="H10" s="6" t="s">
        <v>30</v>
      </c>
      <c r="I10" s="6" t="s">
        <v>33</v>
      </c>
      <c r="J10" s="6" t="s">
        <v>33</v>
      </c>
      <c r="K10" s="6" t="s">
        <v>21</v>
      </c>
      <c r="L10" s="6" t="s">
        <v>21</v>
      </c>
      <c r="M10" s="6" t="s">
        <v>26</v>
      </c>
      <c r="N10" s="6" t="s">
        <v>26</v>
      </c>
      <c r="O10" s="6" t="s">
        <v>30</v>
      </c>
      <c r="P10" s="6" t="s">
        <v>30</v>
      </c>
      <c r="Q10" s="6" t="s">
        <v>33</v>
      </c>
      <c r="R10" s="6" t="s">
        <v>33</v>
      </c>
      <c r="S10" s="6" t="s">
        <v>21</v>
      </c>
      <c r="T10" s="6" t="s">
        <v>21</v>
      </c>
      <c r="U10" s="6" t="s">
        <v>26</v>
      </c>
      <c r="V10" s="6" t="s">
        <v>26</v>
      </c>
      <c r="W10" s="6" t="s">
        <v>30</v>
      </c>
      <c r="X10" s="6" t="s">
        <v>30</v>
      </c>
      <c r="Y10" s="6" t="s">
        <v>33</v>
      </c>
      <c r="Z10" s="6" t="s">
        <v>33</v>
      </c>
      <c r="AA10" s="6" t="s">
        <v>21</v>
      </c>
      <c r="AB10" s="6" t="s">
        <v>21</v>
      </c>
      <c r="AC10" s="6" t="s">
        <v>26</v>
      </c>
      <c r="AD10" s="6" t="s">
        <v>26</v>
      </c>
      <c r="AE10" s="6" t="s">
        <v>30</v>
      </c>
      <c r="AF10" s="6" t="s">
        <v>30</v>
      </c>
      <c r="AG10" s="6" t="s">
        <v>33</v>
      </c>
      <c r="AH10" s="6" t="s">
        <v>33</v>
      </c>
      <c r="AI10" s="6"/>
      <c r="AJ10" s="10">
        <f>IF($B10="","",SUMPRODUCT(($E$7:$AI$7&lt;&gt;"")*(E10:AI10=AJ$7)))</f>
        <v>6</v>
      </c>
      <c r="AK10" s="10">
        <f>IF($B10="","",SUMPRODUCT(($E$7:$AI$7&lt;&gt;"")*(E10:AI10=AK$7)))</f>
        <v>8</v>
      </c>
      <c r="AL10" s="10">
        <f>IF($B10="","",SUMPRODUCT(($E$7:$AI$7&lt;&gt;"")*(E10:AI10=AL$7)))</f>
        <v>8</v>
      </c>
      <c r="AM10" s="10">
        <f>IF($B10="","",SUMPRODUCT(($E$7:$AI$7&lt;&gt;"")*(E10:AI10=AM$7)))</f>
        <v>8</v>
      </c>
      <c r="AN10" s="10">
        <f>IF($B10="","",SUMPRODUCT(($E$7:$AI$7&lt;&gt;"")*(E10:AI10=AN$7)))</f>
        <v>0</v>
      </c>
      <c r="AO10" s="10">
        <f>IF($B10="","",SUMPRODUCT(($E$7:$AI$7&lt;&gt;"")*(E10:AI10="")))</f>
        <v>0</v>
      </c>
    </row>
    <row r="11" spans="1:41" ht="22" customHeight="1">
      <c r="A11" s="6" t="s">
        <v>59</v>
      </c>
      <c r="B11" s="6" t="s">
        <v>60</v>
      </c>
      <c r="C11" s="6" t="s">
        <v>49</v>
      </c>
      <c r="D11" s="6"/>
      <c r="E11" s="6" t="s">
        <v>30</v>
      </c>
      <c r="F11" s="6" t="s">
        <v>30</v>
      </c>
      <c r="G11" s="6" t="s">
        <v>33</v>
      </c>
      <c r="H11" s="6" t="s">
        <v>33</v>
      </c>
      <c r="I11" s="6" t="s">
        <v>21</v>
      </c>
      <c r="J11" s="6" t="s">
        <v>21</v>
      </c>
      <c r="K11" s="6" t="s">
        <v>26</v>
      </c>
      <c r="L11" s="6" t="s">
        <v>26</v>
      </c>
      <c r="M11" s="6" t="s">
        <v>30</v>
      </c>
      <c r="N11" s="6" t="s">
        <v>30</v>
      </c>
      <c r="O11" s="6" t="s">
        <v>33</v>
      </c>
      <c r="P11" s="6" t="s">
        <v>33</v>
      </c>
      <c r="Q11" s="6" t="s">
        <v>21</v>
      </c>
      <c r="R11" s="6" t="s">
        <v>21</v>
      </c>
      <c r="S11" s="6" t="s">
        <v>26</v>
      </c>
      <c r="T11" s="6" t="s">
        <v>26</v>
      </c>
      <c r="U11" s="6" t="s">
        <v>30</v>
      </c>
      <c r="V11" s="6" t="s">
        <v>30</v>
      </c>
      <c r="W11" s="6" t="s">
        <v>33</v>
      </c>
      <c r="X11" s="6" t="s">
        <v>33</v>
      </c>
      <c r="Y11" s="6" t="s">
        <v>21</v>
      </c>
      <c r="Z11" s="6" t="s">
        <v>21</v>
      </c>
      <c r="AA11" s="6" t="s">
        <v>26</v>
      </c>
      <c r="AB11" s="6" t="s">
        <v>26</v>
      </c>
      <c r="AC11" s="6" t="s">
        <v>30</v>
      </c>
      <c r="AD11" s="6" t="s">
        <v>30</v>
      </c>
      <c r="AE11" s="6" t="s">
        <v>33</v>
      </c>
      <c r="AF11" s="6" t="s">
        <v>33</v>
      </c>
      <c r="AG11" s="6" t="s">
        <v>21</v>
      </c>
      <c r="AH11" s="6" t="s">
        <v>21</v>
      </c>
      <c r="AI11" s="6"/>
      <c r="AJ11" s="10">
        <f>IF($B11="","",SUMPRODUCT(($E$7:$AI$7&lt;&gt;"")*(E11:AI11=AJ$7)))</f>
        <v>8</v>
      </c>
      <c r="AK11" s="10">
        <f>IF($B11="","",SUMPRODUCT(($E$7:$AI$7&lt;&gt;"")*(E11:AI11=AK$7)))</f>
        <v>6</v>
      </c>
      <c r="AL11" s="10">
        <f>IF($B11="","",SUMPRODUCT(($E$7:$AI$7&lt;&gt;"")*(E11:AI11=AL$7)))</f>
        <v>8</v>
      </c>
      <c r="AM11" s="10">
        <f>IF($B11="","",SUMPRODUCT(($E$7:$AI$7&lt;&gt;"")*(E11:AI11=AM$7)))</f>
        <v>8</v>
      </c>
      <c r="AN11" s="10">
        <f>IF($B11="","",SUMPRODUCT(($E$7:$AI$7&lt;&gt;"")*(E11:AI11=AN$7)))</f>
        <v>0</v>
      </c>
      <c r="AO11" s="10">
        <f>IF($B11="","",SUMPRODUCT(($E$7:$AI$7&lt;&gt;"")*(E11:AI11="")))</f>
        <v>0</v>
      </c>
    </row>
    <row r="12" spans="1:41" ht="22" customHeight="1">
      <c r="A12" s="6" t="s">
        <v>61</v>
      </c>
      <c r="B12" s="6" t="s">
        <v>62</v>
      </c>
      <c r="C12" s="6" t="s">
        <v>50</v>
      </c>
      <c r="D12" s="6"/>
      <c r="E12" s="6" t="s">
        <v>33</v>
      </c>
      <c r="F12" s="6" t="s">
        <v>33</v>
      </c>
      <c r="G12" s="6" t="s">
        <v>21</v>
      </c>
      <c r="H12" s="6" t="s">
        <v>21</v>
      </c>
      <c r="I12" s="6" t="s">
        <v>26</v>
      </c>
      <c r="J12" s="6" t="s">
        <v>26</v>
      </c>
      <c r="K12" s="6" t="s">
        <v>30</v>
      </c>
      <c r="L12" s="6" t="s">
        <v>30</v>
      </c>
      <c r="M12" s="6" t="s">
        <v>33</v>
      </c>
      <c r="N12" s="6" t="s">
        <v>33</v>
      </c>
      <c r="O12" s="6" t="s">
        <v>21</v>
      </c>
      <c r="P12" s="6" t="s">
        <v>21</v>
      </c>
      <c r="Q12" s="6" t="s">
        <v>26</v>
      </c>
      <c r="R12" s="6" t="s">
        <v>26</v>
      </c>
      <c r="S12" s="6" t="s">
        <v>30</v>
      </c>
      <c r="T12" s="6" t="s">
        <v>30</v>
      </c>
      <c r="U12" s="6" t="s">
        <v>33</v>
      </c>
      <c r="V12" s="6" t="s">
        <v>33</v>
      </c>
      <c r="W12" s="6" t="s">
        <v>21</v>
      </c>
      <c r="X12" s="6" t="s">
        <v>21</v>
      </c>
      <c r="Y12" s="6" t="s">
        <v>26</v>
      </c>
      <c r="Z12" s="6" t="s">
        <v>26</v>
      </c>
      <c r="AA12" s="6" t="s">
        <v>30</v>
      </c>
      <c r="AB12" s="6" t="s">
        <v>30</v>
      </c>
      <c r="AC12" s="6" t="s">
        <v>33</v>
      </c>
      <c r="AD12" s="6" t="s">
        <v>33</v>
      </c>
      <c r="AE12" s="6" t="s">
        <v>21</v>
      </c>
      <c r="AF12" s="6" t="s">
        <v>21</v>
      </c>
      <c r="AG12" s="6" t="s">
        <v>26</v>
      </c>
      <c r="AH12" s="6" t="s">
        <v>26</v>
      </c>
      <c r="AI12" s="6"/>
      <c r="AJ12" s="10">
        <f>IF($B12="","",SUMPRODUCT(($E$7:$AI$7&lt;&gt;"")*(E12:AI12=AJ$7)))</f>
        <v>8</v>
      </c>
      <c r="AK12" s="10">
        <f>IF($B12="","",SUMPRODUCT(($E$7:$AI$7&lt;&gt;"")*(E12:AI12=AK$7)))</f>
        <v>8</v>
      </c>
      <c r="AL12" s="10">
        <f>IF($B12="","",SUMPRODUCT(($E$7:$AI$7&lt;&gt;"")*(E12:AI12=AL$7)))</f>
        <v>6</v>
      </c>
      <c r="AM12" s="10">
        <f>IF($B12="","",SUMPRODUCT(($E$7:$AI$7&lt;&gt;"")*(E12:AI12=AM$7)))</f>
        <v>8</v>
      </c>
      <c r="AN12" s="10">
        <f>IF($B12="","",SUMPRODUCT(($E$7:$AI$7&lt;&gt;"")*(E12:AI12=AN$7)))</f>
        <v>0</v>
      </c>
      <c r="AO12" s="10">
        <f>IF($B12="","",SUMPRODUCT(($E$7:$AI$7&lt;&gt;"")*(E12:AI12="")))</f>
        <v>0</v>
      </c>
    </row>
    <row r="13" spans="1:41" ht="22" customHeight="1">
      <c r="A13" s="6" t="s">
        <v>63</v>
      </c>
      <c r="B13" s="6" t="s">
        <v>64</v>
      </c>
      <c r="C13" s="6" t="s">
        <v>50</v>
      </c>
      <c r="D13" s="6"/>
      <c r="E13" s="6" t="s">
        <v>21</v>
      </c>
      <c r="F13" s="6" t="s">
        <v>21</v>
      </c>
      <c r="G13" s="6" t="s">
        <v>26</v>
      </c>
      <c r="H13" s="6" t="s">
        <v>26</v>
      </c>
      <c r="I13" s="6" t="s">
        <v>30</v>
      </c>
      <c r="J13" s="6" t="s">
        <v>30</v>
      </c>
      <c r="K13" s="6" t="s">
        <v>33</v>
      </c>
      <c r="L13" s="6" t="s">
        <v>33</v>
      </c>
      <c r="M13" s="6" t="s">
        <v>21</v>
      </c>
      <c r="N13" s="6" t="s">
        <v>21</v>
      </c>
      <c r="O13" s="6" t="s">
        <v>26</v>
      </c>
      <c r="P13" s="6" t="s">
        <v>26</v>
      </c>
      <c r="Q13" s="6" t="s">
        <v>30</v>
      </c>
      <c r="R13" s="6" t="s">
        <v>30</v>
      </c>
      <c r="S13" s="6" t="s">
        <v>33</v>
      </c>
      <c r="T13" s="6" t="s">
        <v>33</v>
      </c>
      <c r="U13" s="6" t="s">
        <v>21</v>
      </c>
      <c r="V13" s="6" t="s">
        <v>21</v>
      </c>
      <c r="W13" s="6" t="s">
        <v>26</v>
      </c>
      <c r="X13" s="6" t="s">
        <v>26</v>
      </c>
      <c r="Y13" s="6" t="s">
        <v>30</v>
      </c>
      <c r="Z13" s="6" t="s">
        <v>30</v>
      </c>
      <c r="AA13" s="6" t="s">
        <v>33</v>
      </c>
      <c r="AB13" s="6" t="s">
        <v>33</v>
      </c>
      <c r="AC13" s="6" t="s">
        <v>21</v>
      </c>
      <c r="AD13" s="6" t="s">
        <v>21</v>
      </c>
      <c r="AE13" s="6" t="s">
        <v>26</v>
      </c>
      <c r="AF13" s="6" t="s">
        <v>26</v>
      </c>
      <c r="AG13" s="6" t="s">
        <v>30</v>
      </c>
      <c r="AH13" s="6" t="s">
        <v>30</v>
      </c>
      <c r="AI13" s="6"/>
      <c r="AJ13" s="10">
        <f>IF($B13="","",SUMPRODUCT(($E$7:$AI$7&lt;&gt;"")*(E13:AI13=AJ$7)))</f>
        <v>8</v>
      </c>
      <c r="AK13" s="10">
        <f>IF($B13="","",SUMPRODUCT(($E$7:$AI$7&lt;&gt;"")*(E13:AI13=AK$7)))</f>
        <v>8</v>
      </c>
      <c r="AL13" s="10">
        <f>IF($B13="","",SUMPRODUCT(($E$7:$AI$7&lt;&gt;"")*(E13:AI13=AL$7)))</f>
        <v>8</v>
      </c>
      <c r="AM13" s="10">
        <f>IF($B13="","",SUMPRODUCT(($E$7:$AI$7&lt;&gt;"")*(E13:AI13=AM$7)))</f>
        <v>6</v>
      </c>
      <c r="AN13" s="10">
        <f>IF($B13="","",SUMPRODUCT(($E$7:$AI$7&lt;&gt;"")*(E13:AI13=AN$7)))</f>
        <v>0</v>
      </c>
      <c r="AO13" s="10">
        <f>IF($B13="","",SUMPRODUCT(($E$7:$AI$7&lt;&gt;"")*(E13:AI13="")))</f>
        <v>0</v>
      </c>
    </row>
    <row r="14" spans="1:41" ht="22" customHeight="1">
      <c r="A14" s="6" t="s">
        <v>65</v>
      </c>
      <c r="B14" s="6" t="s">
        <v>66</v>
      </c>
      <c r="C14" s="6" t="s">
        <v>50</v>
      </c>
      <c r="D14" s="6"/>
      <c r="E14" s="6" t="s">
        <v>26</v>
      </c>
      <c r="F14" s="6" t="s">
        <v>26</v>
      </c>
      <c r="G14" s="6" t="s">
        <v>30</v>
      </c>
      <c r="H14" s="6" t="s">
        <v>30</v>
      </c>
      <c r="I14" s="6" t="s">
        <v>33</v>
      </c>
      <c r="J14" s="6" t="s">
        <v>33</v>
      </c>
      <c r="K14" s="6" t="s">
        <v>21</v>
      </c>
      <c r="L14" s="6" t="s">
        <v>21</v>
      </c>
      <c r="M14" s="6" t="s">
        <v>26</v>
      </c>
      <c r="N14" s="6" t="s">
        <v>26</v>
      </c>
      <c r="O14" s="6" t="s">
        <v>30</v>
      </c>
      <c r="P14" s="6" t="s">
        <v>30</v>
      </c>
      <c r="Q14" s="6" t="s">
        <v>33</v>
      </c>
      <c r="R14" s="6" t="s">
        <v>33</v>
      </c>
      <c r="S14" s="6" t="s">
        <v>21</v>
      </c>
      <c r="T14" s="6" t="s">
        <v>21</v>
      </c>
      <c r="U14" s="6" t="s">
        <v>26</v>
      </c>
      <c r="V14" s="6" t="s">
        <v>26</v>
      </c>
      <c r="W14" s="6" t="s">
        <v>30</v>
      </c>
      <c r="X14" s="6" t="s">
        <v>30</v>
      </c>
      <c r="Y14" s="6" t="s">
        <v>33</v>
      </c>
      <c r="Z14" s="6" t="s">
        <v>33</v>
      </c>
      <c r="AA14" s="6" t="s">
        <v>21</v>
      </c>
      <c r="AB14" s="6" t="s">
        <v>21</v>
      </c>
      <c r="AC14" s="6" t="s">
        <v>26</v>
      </c>
      <c r="AD14" s="6" t="s">
        <v>26</v>
      </c>
      <c r="AE14" s="6" t="s">
        <v>30</v>
      </c>
      <c r="AF14" s="6" t="s">
        <v>30</v>
      </c>
      <c r="AG14" s="6" t="s">
        <v>33</v>
      </c>
      <c r="AH14" s="6" t="s">
        <v>33</v>
      </c>
      <c r="AI14" s="6"/>
      <c r="AJ14" s="10">
        <f>IF($B14="","",SUMPRODUCT(($E$7:$AI$7&lt;&gt;"")*(E14:AI14=AJ$7)))</f>
        <v>6</v>
      </c>
      <c r="AK14" s="10">
        <f>IF($B14="","",SUMPRODUCT(($E$7:$AI$7&lt;&gt;"")*(E14:AI14=AK$7)))</f>
        <v>8</v>
      </c>
      <c r="AL14" s="10">
        <f>IF($B14="","",SUMPRODUCT(($E$7:$AI$7&lt;&gt;"")*(E14:AI14=AL$7)))</f>
        <v>8</v>
      </c>
      <c r="AM14" s="10">
        <f>IF($B14="","",SUMPRODUCT(($E$7:$AI$7&lt;&gt;"")*(E14:AI14=AM$7)))</f>
        <v>8</v>
      </c>
      <c r="AN14" s="10">
        <f>IF($B14="","",SUMPRODUCT(($E$7:$AI$7&lt;&gt;"")*(E14:AI14=AN$7)))</f>
        <v>0</v>
      </c>
      <c r="AO14" s="10">
        <f>IF($B14="","",SUMPRODUCT(($E$7:$AI$7&lt;&gt;"")*(E14:AI14="")))</f>
        <v>0</v>
      </c>
    </row>
    <row r="15" spans="1:41" ht="22" customHeight="1">
      <c r="A15" s="6"/>
      <c r="B15" s="6"/>
      <c r="C15" s="6" t="s">
        <v>49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10">
        <f>IF($B15="","",SUMPRODUCT(($E$7:$AI$7&lt;&gt;"")*(E15:AI15=AJ$7)))</f>
        <v/>
      </c>
      <c r="AK15" s="10">
        <f>IF($B15="","",SUMPRODUCT(($E$7:$AI$7&lt;&gt;"")*(E15:AI15=AK$7)))</f>
        <v/>
      </c>
      <c r="AL15" s="10">
        <f>IF($B15="","",SUMPRODUCT(($E$7:$AI$7&lt;&gt;"")*(E15:AI15=AL$7)))</f>
        <v/>
      </c>
      <c r="AM15" s="10">
        <f>IF($B15="","",SUMPRODUCT(($E$7:$AI$7&lt;&gt;"")*(E15:AI15=AM$7)))</f>
        <v/>
      </c>
      <c r="AN15" s="10">
        <f>IF($B15="","",SUMPRODUCT(($E$7:$AI$7&lt;&gt;"")*(E15:AI15=AN$7)))</f>
        <v/>
      </c>
      <c r="AO15" s="10">
        <f>IF($B15="","",SUMPRODUCT(($E$7:$AI$7&lt;&gt;"")*(E15:AI15="")))</f>
        <v/>
      </c>
    </row>
    <row r="16" spans="1:41" ht="22" customHeight="1">
      <c r="A16" s="6"/>
      <c r="B16" s="6"/>
      <c r="C16" s="6" t="s">
        <v>49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10">
        <f>IF($B16="","",SUMPRODUCT(($E$7:$AI$7&lt;&gt;"")*(E16:AI16=AJ$7)))</f>
        <v/>
      </c>
      <c r="AK16" s="10">
        <f>IF($B16="","",SUMPRODUCT(($E$7:$AI$7&lt;&gt;"")*(E16:AI16=AK$7)))</f>
        <v/>
      </c>
      <c r="AL16" s="10">
        <f>IF($B16="","",SUMPRODUCT(($E$7:$AI$7&lt;&gt;"")*(E16:AI16=AL$7)))</f>
        <v/>
      </c>
      <c r="AM16" s="10">
        <f>IF($B16="","",SUMPRODUCT(($E$7:$AI$7&lt;&gt;"")*(E16:AI16=AM$7)))</f>
        <v/>
      </c>
      <c r="AN16" s="10">
        <f>IF($B16="","",SUMPRODUCT(($E$7:$AI$7&lt;&gt;"")*(E16:AI16=AN$7)))</f>
        <v/>
      </c>
      <c r="AO16" s="10">
        <f>IF($B16="","",SUMPRODUCT(($E$7:$AI$7&lt;&gt;"")*(E16:AI16="")))</f>
        <v/>
      </c>
    </row>
    <row r="17" spans="1:41" ht="22" customHeight="1">
      <c r="A17" s="6"/>
      <c r="B17" s="6"/>
      <c r="C17" s="6" t="s">
        <v>49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10">
        <f>IF($B17="","",SUMPRODUCT(($E$7:$AI$7&lt;&gt;"")*(E17:AI17=AJ$7)))</f>
        <v/>
      </c>
      <c r="AK17" s="10">
        <f>IF($B17="","",SUMPRODUCT(($E$7:$AI$7&lt;&gt;"")*(E17:AI17=AK$7)))</f>
        <v/>
      </c>
      <c r="AL17" s="10">
        <f>IF($B17="","",SUMPRODUCT(($E$7:$AI$7&lt;&gt;"")*(E17:AI17=AL$7)))</f>
        <v/>
      </c>
      <c r="AM17" s="10">
        <f>IF($B17="","",SUMPRODUCT(($E$7:$AI$7&lt;&gt;"")*(E17:AI17=AM$7)))</f>
        <v/>
      </c>
      <c r="AN17" s="10">
        <f>IF($B17="","",SUMPRODUCT(($E$7:$AI$7&lt;&gt;"")*(E17:AI17=AN$7)))</f>
        <v/>
      </c>
      <c r="AO17" s="10">
        <f>IF($B17="","",SUMPRODUCT(($E$7:$AI$7&lt;&gt;"")*(E17:AI17="")))</f>
        <v/>
      </c>
    </row>
    <row r="18" spans="1:41" ht="22" customHeight="1">
      <c r="A18" s="6"/>
      <c r="B18" s="6"/>
      <c r="C18" s="6" t="s">
        <v>49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10">
        <f>IF($B18="","",SUMPRODUCT(($E$7:$AI$7&lt;&gt;"")*(E18:AI18=AJ$7)))</f>
        <v/>
      </c>
      <c r="AK18" s="10">
        <f>IF($B18="","",SUMPRODUCT(($E$7:$AI$7&lt;&gt;"")*(E18:AI18=AK$7)))</f>
        <v/>
      </c>
      <c r="AL18" s="10">
        <f>IF($B18="","",SUMPRODUCT(($E$7:$AI$7&lt;&gt;"")*(E18:AI18=AL$7)))</f>
        <v/>
      </c>
      <c r="AM18" s="10">
        <f>IF($B18="","",SUMPRODUCT(($E$7:$AI$7&lt;&gt;"")*(E18:AI18=AM$7)))</f>
        <v/>
      </c>
      <c r="AN18" s="10">
        <f>IF($B18="","",SUMPRODUCT(($E$7:$AI$7&lt;&gt;"")*(E18:AI18=AN$7)))</f>
        <v/>
      </c>
      <c r="AO18" s="10">
        <f>IF($B18="","",SUMPRODUCT(($E$7:$AI$7&lt;&gt;"")*(E18:AI18="")))</f>
        <v/>
      </c>
    </row>
    <row r="19" spans="1:41" ht="22" customHeight="1">
      <c r="A19" s="6"/>
      <c r="B19" s="6"/>
      <c r="C19" s="6" t="s">
        <v>50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10">
        <f>IF($B19="","",SUMPRODUCT(($E$7:$AI$7&lt;&gt;"")*(E19:AI19=AJ$7)))</f>
        <v/>
      </c>
      <c r="AK19" s="10">
        <f>IF($B19="","",SUMPRODUCT(($E$7:$AI$7&lt;&gt;"")*(E19:AI19=AK$7)))</f>
        <v/>
      </c>
      <c r="AL19" s="10">
        <f>IF($B19="","",SUMPRODUCT(($E$7:$AI$7&lt;&gt;"")*(E19:AI19=AL$7)))</f>
        <v/>
      </c>
      <c r="AM19" s="10">
        <f>IF($B19="","",SUMPRODUCT(($E$7:$AI$7&lt;&gt;"")*(E19:AI19=AM$7)))</f>
        <v/>
      </c>
      <c r="AN19" s="10">
        <f>IF($B19="","",SUMPRODUCT(($E$7:$AI$7&lt;&gt;"")*(E19:AI19=AN$7)))</f>
        <v/>
      </c>
      <c r="AO19" s="10">
        <f>IF($B19="","",SUMPRODUCT(($E$7:$AI$7&lt;&gt;"")*(E19:AI19="")))</f>
        <v/>
      </c>
    </row>
    <row r="20" spans="1:41" ht="22" customHeight="1">
      <c r="A20" s="6"/>
      <c r="B20" s="6"/>
      <c r="C20" s="6" t="s">
        <v>50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10">
        <f>IF($B20="","",SUMPRODUCT(($E$7:$AI$7&lt;&gt;"")*(E20:AI20=AJ$7)))</f>
        <v/>
      </c>
      <c r="AK20" s="10">
        <f>IF($B20="","",SUMPRODUCT(($E$7:$AI$7&lt;&gt;"")*(E20:AI20=AK$7)))</f>
        <v/>
      </c>
      <c r="AL20" s="10">
        <f>IF($B20="","",SUMPRODUCT(($E$7:$AI$7&lt;&gt;"")*(E20:AI20=AL$7)))</f>
        <v/>
      </c>
      <c r="AM20" s="10">
        <f>IF($B20="","",SUMPRODUCT(($E$7:$AI$7&lt;&gt;"")*(E20:AI20=AM$7)))</f>
        <v/>
      </c>
      <c r="AN20" s="10">
        <f>IF($B20="","",SUMPRODUCT(($E$7:$AI$7&lt;&gt;"")*(E20:AI20=AN$7)))</f>
        <v/>
      </c>
      <c r="AO20" s="10">
        <f>IF($B20="","",SUMPRODUCT(($E$7:$AI$7&lt;&gt;"")*(E20:AI20="")))</f>
        <v/>
      </c>
    </row>
    <row r="21" spans="1:41" ht="22" customHeight="1">
      <c r="A21" s="6"/>
      <c r="B21" s="6"/>
      <c r="C21" s="6" t="s">
        <v>50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10">
        <f>IF($B21="","",SUMPRODUCT(($E$7:$AI$7&lt;&gt;"")*(E21:AI21=AJ$7)))</f>
        <v/>
      </c>
      <c r="AK21" s="10">
        <f>IF($B21="","",SUMPRODUCT(($E$7:$AI$7&lt;&gt;"")*(E21:AI21=AK$7)))</f>
        <v/>
      </c>
      <c r="AL21" s="10">
        <f>IF($B21="","",SUMPRODUCT(($E$7:$AI$7&lt;&gt;"")*(E21:AI21=AL$7)))</f>
        <v/>
      </c>
      <c r="AM21" s="10">
        <f>IF($B21="","",SUMPRODUCT(($E$7:$AI$7&lt;&gt;"")*(E21:AI21=AM$7)))</f>
        <v/>
      </c>
      <c r="AN21" s="10">
        <f>IF($B21="","",SUMPRODUCT(($E$7:$AI$7&lt;&gt;"")*(E21:AI21=AN$7)))</f>
        <v/>
      </c>
      <c r="AO21" s="10">
        <f>IF($B21="","",SUMPRODUCT(($E$7:$AI$7&lt;&gt;"")*(E21:AI21="")))</f>
        <v/>
      </c>
    </row>
    <row r="22" spans="1:41" ht="22" customHeight="1">
      <c r="A22" s="6"/>
      <c r="B22" s="6"/>
      <c r="C22" s="6" t="s">
        <v>50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10">
        <f>IF($B22="","",SUMPRODUCT(($E$7:$AI$7&lt;&gt;"")*(E22:AI22=AJ$7)))</f>
        <v/>
      </c>
      <c r="AK22" s="10">
        <f>IF($B22="","",SUMPRODUCT(($E$7:$AI$7&lt;&gt;"")*(E22:AI22=AK$7)))</f>
        <v/>
      </c>
      <c r="AL22" s="10">
        <f>IF($B22="","",SUMPRODUCT(($E$7:$AI$7&lt;&gt;"")*(E22:AI22=AL$7)))</f>
        <v/>
      </c>
      <c r="AM22" s="10">
        <f>IF($B22="","",SUMPRODUCT(($E$7:$AI$7&lt;&gt;"")*(E22:AI22=AM$7)))</f>
        <v/>
      </c>
      <c r="AN22" s="10">
        <f>IF($B22="","",SUMPRODUCT(($E$7:$AI$7&lt;&gt;"")*(E22:AI22=AN$7)))</f>
        <v/>
      </c>
      <c r="AO22" s="10">
        <f>IF($B22="","",SUMPRODUCT(($E$7:$AI$7&lt;&gt;"")*(E22:AI22="")))</f>
        <v/>
      </c>
    </row>
    <row r="23" spans="1:41" ht="22" customHeight="1">
      <c r="A23" s="6"/>
      <c r="B23" s="6"/>
      <c r="C23" s="6" t="s">
        <v>50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10">
        <f>IF($B23="","",SUMPRODUCT(($E$7:$AI$7&lt;&gt;"")*(E23:AI23=AJ$7)))</f>
        <v/>
      </c>
      <c r="AK23" s="10">
        <f>IF($B23="","",SUMPRODUCT(($E$7:$AI$7&lt;&gt;"")*(E23:AI23=AK$7)))</f>
        <v/>
      </c>
      <c r="AL23" s="10">
        <f>IF($B23="","",SUMPRODUCT(($E$7:$AI$7&lt;&gt;"")*(E23:AI23=AL$7)))</f>
        <v/>
      </c>
      <c r="AM23" s="10">
        <f>IF($B23="","",SUMPRODUCT(($E$7:$AI$7&lt;&gt;"")*(E23:AI23=AM$7)))</f>
        <v/>
      </c>
      <c r="AN23" s="10">
        <f>IF($B23="","",SUMPRODUCT(($E$7:$AI$7&lt;&gt;"")*(E23:AI23=AN$7)))</f>
        <v/>
      </c>
      <c r="AO23" s="10">
        <f>IF($B23="","",SUMPRODUCT(($E$7:$AI$7&lt;&gt;"")*(E23:AI23="")))</f>
        <v/>
      </c>
    </row>
    <row r="24" spans="1:41" ht="22" customHeight="1">
      <c r="A24" s="6"/>
      <c r="B24" s="6"/>
      <c r="C24" s="6" t="s">
        <v>50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10">
        <f>IF($B24="","",SUMPRODUCT(($E$7:$AI$7&lt;&gt;"")*(E24:AI24=AJ$7)))</f>
        <v/>
      </c>
      <c r="AK24" s="10">
        <f>IF($B24="","",SUMPRODUCT(($E$7:$AI$7&lt;&gt;"")*(E24:AI24=AK$7)))</f>
        <v/>
      </c>
      <c r="AL24" s="10">
        <f>IF($B24="","",SUMPRODUCT(($E$7:$AI$7&lt;&gt;"")*(E24:AI24=AL$7)))</f>
        <v/>
      </c>
      <c r="AM24" s="10">
        <f>IF($B24="","",SUMPRODUCT(($E$7:$AI$7&lt;&gt;"")*(E24:AI24=AM$7)))</f>
        <v/>
      </c>
      <c r="AN24" s="10">
        <f>IF($B24="","",SUMPRODUCT(($E$7:$AI$7&lt;&gt;"")*(E24:AI24=AN$7)))</f>
        <v/>
      </c>
      <c r="AO24" s="10">
        <f>IF($B24="","",SUMPRODUCT(($E$7:$AI$7&lt;&gt;"")*(E24:AI24="")))</f>
        <v/>
      </c>
    </row>
    <row r="25" spans="1:41" ht="22" customHeight="1">
      <c r="A25" s="6"/>
      <c r="B25" s="6"/>
      <c r="C25" s="6" t="s">
        <v>50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10">
        <f>IF($B25="","",SUMPRODUCT(($E$7:$AI$7&lt;&gt;"")*(E25:AI25=AJ$7)))</f>
        <v/>
      </c>
      <c r="AK25" s="10">
        <f>IF($B25="","",SUMPRODUCT(($E$7:$AI$7&lt;&gt;"")*(E25:AI25=AK$7)))</f>
        <v/>
      </c>
      <c r="AL25" s="10">
        <f>IF($B25="","",SUMPRODUCT(($E$7:$AI$7&lt;&gt;"")*(E25:AI25=AL$7)))</f>
        <v/>
      </c>
      <c r="AM25" s="10">
        <f>IF($B25="","",SUMPRODUCT(($E$7:$AI$7&lt;&gt;"")*(E25:AI25=AM$7)))</f>
        <v/>
      </c>
      <c r="AN25" s="10">
        <f>IF($B25="","",SUMPRODUCT(($E$7:$AI$7&lt;&gt;"")*(E25:AI25=AN$7)))</f>
        <v/>
      </c>
      <c r="AO25" s="10">
        <f>IF($B25="","",SUMPRODUCT(($E$7:$AI$7&lt;&gt;"")*(E25:AI25="")))</f>
        <v/>
      </c>
    </row>
    <row r="26" spans="1:41" ht="22" customHeight="1">
      <c r="A26" s="6"/>
      <c r="B26" s="6"/>
      <c r="C26" s="6" t="s">
        <v>50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10">
        <f>IF($B26="","",SUMPRODUCT(($E$7:$AI$7&lt;&gt;"")*(E26:AI26=AJ$7)))</f>
        <v/>
      </c>
      <c r="AK26" s="10">
        <f>IF($B26="","",SUMPRODUCT(($E$7:$AI$7&lt;&gt;"")*(E26:AI26=AK$7)))</f>
        <v/>
      </c>
      <c r="AL26" s="10">
        <f>IF($B26="","",SUMPRODUCT(($E$7:$AI$7&lt;&gt;"")*(E26:AI26=AL$7)))</f>
        <v/>
      </c>
      <c r="AM26" s="10">
        <f>IF($B26="","",SUMPRODUCT(($E$7:$AI$7&lt;&gt;"")*(E26:AI26=AM$7)))</f>
        <v/>
      </c>
      <c r="AN26" s="10">
        <f>IF($B26="","",SUMPRODUCT(($E$7:$AI$7&lt;&gt;"")*(E26:AI26=AN$7)))</f>
        <v/>
      </c>
      <c r="AO26" s="10">
        <f>IF($B26="","",SUMPRODUCT(($E$7:$AI$7&lt;&gt;"")*(E26:AI26="")))</f>
        <v/>
      </c>
    </row>
    <row r="27" spans="1:41" ht="22" customHeight="1">
      <c r="A27" s="6"/>
      <c r="B27" s="6"/>
      <c r="C27" s="6" t="s">
        <v>50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10">
        <f>IF($B27="","",SUMPRODUCT(($E$7:$AI$7&lt;&gt;"")*(E27:AI27=AJ$7)))</f>
        <v/>
      </c>
      <c r="AK27" s="10">
        <f>IF($B27="","",SUMPRODUCT(($E$7:$AI$7&lt;&gt;"")*(E27:AI27=AK$7)))</f>
        <v/>
      </c>
      <c r="AL27" s="10">
        <f>IF($B27="","",SUMPRODUCT(($E$7:$AI$7&lt;&gt;"")*(E27:AI27=AL$7)))</f>
        <v/>
      </c>
      <c r="AM27" s="10">
        <f>IF($B27="","",SUMPRODUCT(($E$7:$AI$7&lt;&gt;"")*(E27:AI27=AM$7)))</f>
        <v/>
      </c>
      <c r="AN27" s="10">
        <f>IF($B27="","",SUMPRODUCT(($E$7:$AI$7&lt;&gt;"")*(E27:AI27=AN$7)))</f>
        <v/>
      </c>
      <c r="AO27" s="10">
        <f>IF($B27="","",SUMPRODUCT(($E$7:$AI$7&lt;&gt;"")*(E27:AI27="")))</f>
        <v/>
      </c>
    </row>
    <row r="28" spans="1:41" ht="22" customHeight="1">
      <c r="A28" s="6"/>
      <c r="B28" s="6"/>
      <c r="C28" s="6" t="s">
        <v>50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10">
        <f>IF($B28="","",SUMPRODUCT(($E$7:$AI$7&lt;&gt;"")*(E28:AI28=AJ$7)))</f>
        <v/>
      </c>
      <c r="AK28" s="10">
        <f>IF($B28="","",SUMPRODUCT(($E$7:$AI$7&lt;&gt;"")*(E28:AI28=AK$7)))</f>
        <v/>
      </c>
      <c r="AL28" s="10">
        <f>IF($B28="","",SUMPRODUCT(($E$7:$AI$7&lt;&gt;"")*(E28:AI28=AL$7)))</f>
        <v/>
      </c>
      <c r="AM28" s="10">
        <f>IF($B28="","",SUMPRODUCT(($E$7:$AI$7&lt;&gt;"")*(E28:AI28=AM$7)))</f>
        <v/>
      </c>
      <c r="AN28" s="10">
        <f>IF($B28="","",SUMPRODUCT(($E$7:$AI$7&lt;&gt;"")*(E28:AI28=AN$7)))</f>
        <v/>
      </c>
      <c r="AO28" s="10">
        <f>IF($B28="","",SUMPRODUCT(($E$7:$AI$7&lt;&gt;"")*(E28:AI28="")))</f>
        <v/>
      </c>
    </row>
    <row r="31" spans="1:41">
      <c r="A31" s="11" t="s">
        <v>51</v>
      </c>
      <c r="B31" s="11"/>
      <c r="C31" s="11"/>
      <c r="D31" s="11" t="s">
        <v>52</v>
      </c>
      <c r="E31" s="11">
        <f>IF(E$7="","",COUNTIFS($B$9:$B$28,"&lt;&gt;",E$9:E$28,'Shift codes'!$B$6)*'Shift codes'!$D$6+COUNTIFS($B$9:$B$28,"&lt;&gt;",E$9:E$28,'Shift codes'!$B$7)*'Shift codes'!$D$7+COUNTIFS($B$9:$B$28,"&lt;&gt;",E$9:E$28,'Shift codes'!$B$8)*'Shift codes'!$D$8+COUNTIFS($B$9:$B$28,"&lt;&gt;",E$9:E$28,'Shift codes'!$B$9)*'Shift codes'!$D$9+COUNTIFS($B$9:$B$28,"&lt;&gt;",E$9:E$28,'Shift codes'!$B$10)*'Shift codes'!$D$10)</f>
        <v>5</v>
      </c>
      <c r="F31" s="11">
        <f>IF(F$7="","",COUNTIFS($B$9:$B$28,"&lt;&gt;",F$9:F$28,'Shift codes'!$B$6)*'Shift codes'!$D$6+COUNTIFS($B$9:$B$28,"&lt;&gt;",F$9:F$28,'Shift codes'!$B$7)*'Shift codes'!$D$7+COUNTIFS($B$9:$B$28,"&lt;&gt;",F$9:F$28,'Shift codes'!$B$8)*'Shift codes'!$D$8+COUNTIFS($B$9:$B$28,"&lt;&gt;",F$9:F$28,'Shift codes'!$B$9)*'Shift codes'!$D$9+COUNTIFS($B$9:$B$28,"&lt;&gt;",F$9:F$28,'Shift codes'!$B$10)*'Shift codes'!$D$10)</f>
        <v>5</v>
      </c>
      <c r="G31" s="11">
        <f>IF(G$7="","",COUNTIFS($B$9:$B$28,"&lt;&gt;",G$9:G$28,'Shift codes'!$B$6)*'Shift codes'!$D$6+COUNTIFS($B$9:$B$28,"&lt;&gt;",G$9:G$28,'Shift codes'!$B$7)*'Shift codes'!$D$7+COUNTIFS($B$9:$B$28,"&lt;&gt;",G$9:G$28,'Shift codes'!$B$8)*'Shift codes'!$D$8+COUNTIFS($B$9:$B$28,"&lt;&gt;",G$9:G$28,'Shift codes'!$B$9)*'Shift codes'!$D$9+COUNTIFS($B$9:$B$28,"&lt;&gt;",G$9:G$28,'Shift codes'!$B$10)*'Shift codes'!$D$10)</f>
        <v>5</v>
      </c>
      <c r="H31" s="11">
        <f>IF(H$7="","",COUNTIFS($B$9:$B$28,"&lt;&gt;",H$9:H$28,'Shift codes'!$B$6)*'Shift codes'!$D$6+COUNTIFS($B$9:$B$28,"&lt;&gt;",H$9:H$28,'Shift codes'!$B$7)*'Shift codes'!$D$7+COUNTIFS($B$9:$B$28,"&lt;&gt;",H$9:H$28,'Shift codes'!$B$8)*'Shift codes'!$D$8+COUNTIFS($B$9:$B$28,"&lt;&gt;",H$9:H$28,'Shift codes'!$B$9)*'Shift codes'!$D$9+COUNTIFS($B$9:$B$28,"&lt;&gt;",H$9:H$28,'Shift codes'!$B$10)*'Shift codes'!$D$10)</f>
        <v>5</v>
      </c>
      <c r="I31" s="11">
        <f>IF(I$7="","",COUNTIFS($B$9:$B$28,"&lt;&gt;",I$9:I$28,'Shift codes'!$B$6)*'Shift codes'!$D$6+COUNTIFS($B$9:$B$28,"&lt;&gt;",I$9:I$28,'Shift codes'!$B$7)*'Shift codes'!$D$7+COUNTIFS($B$9:$B$28,"&lt;&gt;",I$9:I$28,'Shift codes'!$B$8)*'Shift codes'!$D$8+COUNTIFS($B$9:$B$28,"&lt;&gt;",I$9:I$28,'Shift codes'!$B$9)*'Shift codes'!$D$9+COUNTIFS($B$9:$B$28,"&lt;&gt;",I$9:I$28,'Shift codes'!$B$10)*'Shift codes'!$D$10)</f>
        <v>4</v>
      </c>
      <c r="J31" s="11">
        <f>IF(J$7="","",COUNTIFS($B$9:$B$28,"&lt;&gt;",J$9:J$28,'Shift codes'!$B$6)*'Shift codes'!$D$6+COUNTIFS($B$9:$B$28,"&lt;&gt;",J$9:J$28,'Shift codes'!$B$7)*'Shift codes'!$D$7+COUNTIFS($B$9:$B$28,"&lt;&gt;",J$9:J$28,'Shift codes'!$B$8)*'Shift codes'!$D$8+COUNTIFS($B$9:$B$28,"&lt;&gt;",J$9:J$28,'Shift codes'!$B$9)*'Shift codes'!$D$9+COUNTIFS($B$9:$B$28,"&lt;&gt;",J$9:J$28,'Shift codes'!$B$10)*'Shift codes'!$D$10)</f>
        <v>4</v>
      </c>
      <c r="K31" s="11">
        <f>IF(K$7="","",COUNTIFS($B$9:$B$28,"&lt;&gt;",K$9:K$28,'Shift codes'!$B$6)*'Shift codes'!$D$6+COUNTIFS($B$9:$B$28,"&lt;&gt;",K$9:K$28,'Shift codes'!$B$7)*'Shift codes'!$D$7+COUNTIFS($B$9:$B$28,"&lt;&gt;",K$9:K$28,'Shift codes'!$B$8)*'Shift codes'!$D$8+COUNTIFS($B$9:$B$28,"&lt;&gt;",K$9:K$28,'Shift codes'!$B$9)*'Shift codes'!$D$9+COUNTIFS($B$9:$B$28,"&lt;&gt;",K$9:K$28,'Shift codes'!$B$10)*'Shift codes'!$D$10)</f>
        <v>4</v>
      </c>
      <c r="L31" s="11">
        <f>IF(L$7="","",COUNTIFS($B$9:$B$28,"&lt;&gt;",L$9:L$28,'Shift codes'!$B$6)*'Shift codes'!$D$6+COUNTIFS($B$9:$B$28,"&lt;&gt;",L$9:L$28,'Shift codes'!$B$7)*'Shift codes'!$D$7+COUNTIFS($B$9:$B$28,"&lt;&gt;",L$9:L$28,'Shift codes'!$B$8)*'Shift codes'!$D$8+COUNTIFS($B$9:$B$28,"&lt;&gt;",L$9:L$28,'Shift codes'!$B$9)*'Shift codes'!$D$9+COUNTIFS($B$9:$B$28,"&lt;&gt;",L$9:L$28,'Shift codes'!$B$10)*'Shift codes'!$D$10)</f>
        <v>4</v>
      </c>
      <c r="M31" s="11">
        <f>IF(M$7="","",COUNTIFS($B$9:$B$28,"&lt;&gt;",M$9:M$28,'Shift codes'!$B$6)*'Shift codes'!$D$6+COUNTIFS($B$9:$B$28,"&lt;&gt;",M$9:M$28,'Shift codes'!$B$7)*'Shift codes'!$D$7+COUNTIFS($B$9:$B$28,"&lt;&gt;",M$9:M$28,'Shift codes'!$B$8)*'Shift codes'!$D$8+COUNTIFS($B$9:$B$28,"&lt;&gt;",M$9:M$28,'Shift codes'!$B$9)*'Shift codes'!$D$9+COUNTIFS($B$9:$B$28,"&lt;&gt;",M$9:M$28,'Shift codes'!$B$10)*'Shift codes'!$D$10)</f>
        <v>5</v>
      </c>
      <c r="N31" s="11">
        <f>IF(N$7="","",COUNTIFS($B$9:$B$28,"&lt;&gt;",N$9:N$28,'Shift codes'!$B$6)*'Shift codes'!$D$6+COUNTIFS($B$9:$B$28,"&lt;&gt;",N$9:N$28,'Shift codes'!$B$7)*'Shift codes'!$D$7+COUNTIFS($B$9:$B$28,"&lt;&gt;",N$9:N$28,'Shift codes'!$B$8)*'Shift codes'!$D$8+COUNTIFS($B$9:$B$28,"&lt;&gt;",N$9:N$28,'Shift codes'!$B$9)*'Shift codes'!$D$9+COUNTIFS($B$9:$B$28,"&lt;&gt;",N$9:N$28,'Shift codes'!$B$10)*'Shift codes'!$D$10)</f>
        <v>5</v>
      </c>
      <c r="O31" s="11">
        <f>IF(O$7="","",COUNTIFS($B$9:$B$28,"&lt;&gt;",O$9:O$28,'Shift codes'!$B$6)*'Shift codes'!$D$6+COUNTIFS($B$9:$B$28,"&lt;&gt;",O$9:O$28,'Shift codes'!$B$7)*'Shift codes'!$D$7+COUNTIFS($B$9:$B$28,"&lt;&gt;",O$9:O$28,'Shift codes'!$B$8)*'Shift codes'!$D$8+COUNTIFS($B$9:$B$28,"&lt;&gt;",O$9:O$28,'Shift codes'!$B$9)*'Shift codes'!$D$9+COUNTIFS($B$9:$B$28,"&lt;&gt;",O$9:O$28,'Shift codes'!$B$10)*'Shift codes'!$D$10)</f>
        <v>5</v>
      </c>
      <c r="P31" s="11">
        <f>IF(P$7="","",COUNTIFS($B$9:$B$28,"&lt;&gt;",P$9:P$28,'Shift codes'!$B$6)*'Shift codes'!$D$6+COUNTIFS($B$9:$B$28,"&lt;&gt;",P$9:P$28,'Shift codes'!$B$7)*'Shift codes'!$D$7+COUNTIFS($B$9:$B$28,"&lt;&gt;",P$9:P$28,'Shift codes'!$B$8)*'Shift codes'!$D$8+COUNTIFS($B$9:$B$28,"&lt;&gt;",P$9:P$28,'Shift codes'!$B$9)*'Shift codes'!$D$9+COUNTIFS($B$9:$B$28,"&lt;&gt;",P$9:P$28,'Shift codes'!$B$10)*'Shift codes'!$D$10)</f>
        <v>5</v>
      </c>
      <c r="Q31" s="11">
        <f>IF(Q$7="","",COUNTIFS($B$9:$B$28,"&lt;&gt;",Q$9:Q$28,'Shift codes'!$B$6)*'Shift codes'!$D$6+COUNTIFS($B$9:$B$28,"&lt;&gt;",Q$9:Q$28,'Shift codes'!$B$7)*'Shift codes'!$D$7+COUNTIFS($B$9:$B$28,"&lt;&gt;",Q$9:Q$28,'Shift codes'!$B$8)*'Shift codes'!$D$8+COUNTIFS($B$9:$B$28,"&lt;&gt;",Q$9:Q$28,'Shift codes'!$B$9)*'Shift codes'!$D$9+COUNTIFS($B$9:$B$28,"&lt;&gt;",Q$9:Q$28,'Shift codes'!$B$10)*'Shift codes'!$D$10)</f>
        <v>4</v>
      </c>
      <c r="R31" s="11">
        <f>IF(R$7="","",COUNTIFS($B$9:$B$28,"&lt;&gt;",R$9:R$28,'Shift codes'!$B$6)*'Shift codes'!$D$6+COUNTIFS($B$9:$B$28,"&lt;&gt;",R$9:R$28,'Shift codes'!$B$7)*'Shift codes'!$D$7+COUNTIFS($B$9:$B$28,"&lt;&gt;",R$9:R$28,'Shift codes'!$B$8)*'Shift codes'!$D$8+COUNTIFS($B$9:$B$28,"&lt;&gt;",R$9:R$28,'Shift codes'!$B$9)*'Shift codes'!$D$9+COUNTIFS($B$9:$B$28,"&lt;&gt;",R$9:R$28,'Shift codes'!$B$10)*'Shift codes'!$D$10)</f>
        <v>4</v>
      </c>
      <c r="S31" s="11">
        <f>IF(S$7="","",COUNTIFS($B$9:$B$28,"&lt;&gt;",S$9:S$28,'Shift codes'!$B$6)*'Shift codes'!$D$6+COUNTIFS($B$9:$B$28,"&lt;&gt;",S$9:S$28,'Shift codes'!$B$7)*'Shift codes'!$D$7+COUNTIFS($B$9:$B$28,"&lt;&gt;",S$9:S$28,'Shift codes'!$B$8)*'Shift codes'!$D$8+COUNTIFS($B$9:$B$28,"&lt;&gt;",S$9:S$28,'Shift codes'!$B$9)*'Shift codes'!$D$9+COUNTIFS($B$9:$B$28,"&lt;&gt;",S$9:S$28,'Shift codes'!$B$10)*'Shift codes'!$D$10)</f>
        <v>4</v>
      </c>
      <c r="T31" s="11">
        <f>IF(T$7="","",COUNTIFS($B$9:$B$28,"&lt;&gt;",T$9:T$28,'Shift codes'!$B$6)*'Shift codes'!$D$6+COUNTIFS($B$9:$B$28,"&lt;&gt;",T$9:T$28,'Shift codes'!$B$7)*'Shift codes'!$D$7+COUNTIFS($B$9:$B$28,"&lt;&gt;",T$9:T$28,'Shift codes'!$B$8)*'Shift codes'!$D$8+COUNTIFS($B$9:$B$28,"&lt;&gt;",T$9:T$28,'Shift codes'!$B$9)*'Shift codes'!$D$9+COUNTIFS($B$9:$B$28,"&lt;&gt;",T$9:T$28,'Shift codes'!$B$10)*'Shift codes'!$D$10)</f>
        <v>4</v>
      </c>
      <c r="U31" s="11">
        <f>IF(U$7="","",COUNTIFS($B$9:$B$28,"&lt;&gt;",U$9:U$28,'Shift codes'!$B$6)*'Shift codes'!$D$6+COUNTIFS($B$9:$B$28,"&lt;&gt;",U$9:U$28,'Shift codes'!$B$7)*'Shift codes'!$D$7+COUNTIFS($B$9:$B$28,"&lt;&gt;",U$9:U$28,'Shift codes'!$B$8)*'Shift codes'!$D$8+COUNTIFS($B$9:$B$28,"&lt;&gt;",U$9:U$28,'Shift codes'!$B$9)*'Shift codes'!$D$9+COUNTIFS($B$9:$B$28,"&lt;&gt;",U$9:U$28,'Shift codes'!$B$10)*'Shift codes'!$D$10)</f>
        <v>5</v>
      </c>
      <c r="V31" s="11">
        <f>IF(V$7="","",COUNTIFS($B$9:$B$28,"&lt;&gt;",V$9:V$28,'Shift codes'!$B$6)*'Shift codes'!$D$6+COUNTIFS($B$9:$B$28,"&lt;&gt;",V$9:V$28,'Shift codes'!$B$7)*'Shift codes'!$D$7+COUNTIFS($B$9:$B$28,"&lt;&gt;",V$9:V$28,'Shift codes'!$B$8)*'Shift codes'!$D$8+COUNTIFS($B$9:$B$28,"&lt;&gt;",V$9:V$28,'Shift codes'!$B$9)*'Shift codes'!$D$9+COUNTIFS($B$9:$B$28,"&lt;&gt;",V$9:V$28,'Shift codes'!$B$10)*'Shift codes'!$D$10)</f>
        <v>5</v>
      </c>
      <c r="W31" s="11">
        <f>IF(W$7="","",COUNTIFS($B$9:$B$28,"&lt;&gt;",W$9:W$28,'Shift codes'!$B$6)*'Shift codes'!$D$6+COUNTIFS($B$9:$B$28,"&lt;&gt;",W$9:W$28,'Shift codes'!$B$7)*'Shift codes'!$D$7+COUNTIFS($B$9:$B$28,"&lt;&gt;",W$9:W$28,'Shift codes'!$B$8)*'Shift codes'!$D$8+COUNTIFS($B$9:$B$28,"&lt;&gt;",W$9:W$28,'Shift codes'!$B$9)*'Shift codes'!$D$9+COUNTIFS($B$9:$B$28,"&lt;&gt;",W$9:W$28,'Shift codes'!$B$10)*'Shift codes'!$D$10)</f>
        <v>5</v>
      </c>
      <c r="X31" s="11">
        <f>IF(X$7="","",COUNTIFS($B$9:$B$28,"&lt;&gt;",X$9:X$28,'Shift codes'!$B$6)*'Shift codes'!$D$6+COUNTIFS($B$9:$B$28,"&lt;&gt;",X$9:X$28,'Shift codes'!$B$7)*'Shift codes'!$D$7+COUNTIFS($B$9:$B$28,"&lt;&gt;",X$9:X$28,'Shift codes'!$B$8)*'Shift codes'!$D$8+COUNTIFS($B$9:$B$28,"&lt;&gt;",X$9:X$28,'Shift codes'!$B$9)*'Shift codes'!$D$9+COUNTIFS($B$9:$B$28,"&lt;&gt;",X$9:X$28,'Shift codes'!$B$10)*'Shift codes'!$D$10)</f>
        <v>5</v>
      </c>
      <c r="Y31" s="11">
        <f>IF(Y$7="","",COUNTIFS($B$9:$B$28,"&lt;&gt;",Y$9:Y$28,'Shift codes'!$B$6)*'Shift codes'!$D$6+COUNTIFS($B$9:$B$28,"&lt;&gt;",Y$9:Y$28,'Shift codes'!$B$7)*'Shift codes'!$D$7+COUNTIFS($B$9:$B$28,"&lt;&gt;",Y$9:Y$28,'Shift codes'!$B$8)*'Shift codes'!$D$8+COUNTIFS($B$9:$B$28,"&lt;&gt;",Y$9:Y$28,'Shift codes'!$B$9)*'Shift codes'!$D$9+COUNTIFS($B$9:$B$28,"&lt;&gt;",Y$9:Y$28,'Shift codes'!$B$10)*'Shift codes'!$D$10)</f>
        <v>4</v>
      </c>
      <c r="Z31" s="11">
        <f>IF(Z$7="","",COUNTIFS($B$9:$B$28,"&lt;&gt;",Z$9:Z$28,'Shift codes'!$B$6)*'Shift codes'!$D$6+COUNTIFS($B$9:$B$28,"&lt;&gt;",Z$9:Z$28,'Shift codes'!$B$7)*'Shift codes'!$D$7+COUNTIFS($B$9:$B$28,"&lt;&gt;",Z$9:Z$28,'Shift codes'!$B$8)*'Shift codes'!$D$8+COUNTIFS($B$9:$B$28,"&lt;&gt;",Z$9:Z$28,'Shift codes'!$B$9)*'Shift codes'!$D$9+COUNTIFS($B$9:$B$28,"&lt;&gt;",Z$9:Z$28,'Shift codes'!$B$10)*'Shift codes'!$D$10)</f>
        <v>4</v>
      </c>
      <c r="AA31" s="11">
        <f>IF(AA$7="","",COUNTIFS($B$9:$B$28,"&lt;&gt;",AA$9:AA$28,'Shift codes'!$B$6)*'Shift codes'!$D$6+COUNTIFS($B$9:$B$28,"&lt;&gt;",AA$9:AA$28,'Shift codes'!$B$7)*'Shift codes'!$D$7+COUNTIFS($B$9:$B$28,"&lt;&gt;",AA$9:AA$28,'Shift codes'!$B$8)*'Shift codes'!$D$8+COUNTIFS($B$9:$B$28,"&lt;&gt;",AA$9:AA$28,'Shift codes'!$B$9)*'Shift codes'!$D$9+COUNTIFS($B$9:$B$28,"&lt;&gt;",AA$9:AA$28,'Shift codes'!$B$10)*'Shift codes'!$D$10)</f>
        <v>4</v>
      </c>
      <c r="AB31" s="11">
        <f>IF(AB$7="","",COUNTIFS($B$9:$B$28,"&lt;&gt;",AB$9:AB$28,'Shift codes'!$B$6)*'Shift codes'!$D$6+COUNTIFS($B$9:$B$28,"&lt;&gt;",AB$9:AB$28,'Shift codes'!$B$7)*'Shift codes'!$D$7+COUNTIFS($B$9:$B$28,"&lt;&gt;",AB$9:AB$28,'Shift codes'!$B$8)*'Shift codes'!$D$8+COUNTIFS($B$9:$B$28,"&lt;&gt;",AB$9:AB$28,'Shift codes'!$B$9)*'Shift codes'!$D$9+COUNTIFS($B$9:$B$28,"&lt;&gt;",AB$9:AB$28,'Shift codes'!$B$10)*'Shift codes'!$D$10)</f>
        <v>4</v>
      </c>
      <c r="AC31" s="11">
        <f>IF(AC$7="","",COUNTIFS($B$9:$B$28,"&lt;&gt;",AC$9:AC$28,'Shift codes'!$B$6)*'Shift codes'!$D$6+COUNTIFS($B$9:$B$28,"&lt;&gt;",AC$9:AC$28,'Shift codes'!$B$7)*'Shift codes'!$D$7+COUNTIFS($B$9:$B$28,"&lt;&gt;",AC$9:AC$28,'Shift codes'!$B$8)*'Shift codes'!$D$8+COUNTIFS($B$9:$B$28,"&lt;&gt;",AC$9:AC$28,'Shift codes'!$B$9)*'Shift codes'!$D$9+COUNTIFS($B$9:$B$28,"&lt;&gt;",AC$9:AC$28,'Shift codes'!$B$10)*'Shift codes'!$D$10)</f>
        <v>5</v>
      </c>
      <c r="AD31" s="11">
        <f>IF(AD$7="","",COUNTIFS($B$9:$B$28,"&lt;&gt;",AD$9:AD$28,'Shift codes'!$B$6)*'Shift codes'!$D$6+COUNTIFS($B$9:$B$28,"&lt;&gt;",AD$9:AD$28,'Shift codes'!$B$7)*'Shift codes'!$D$7+COUNTIFS($B$9:$B$28,"&lt;&gt;",AD$9:AD$28,'Shift codes'!$B$8)*'Shift codes'!$D$8+COUNTIFS($B$9:$B$28,"&lt;&gt;",AD$9:AD$28,'Shift codes'!$B$9)*'Shift codes'!$D$9+COUNTIFS($B$9:$B$28,"&lt;&gt;",AD$9:AD$28,'Shift codes'!$B$10)*'Shift codes'!$D$10)</f>
        <v>5</v>
      </c>
      <c r="AE31" s="11">
        <f>IF(AE$7="","",COUNTIFS($B$9:$B$28,"&lt;&gt;",AE$9:AE$28,'Shift codes'!$B$6)*'Shift codes'!$D$6+COUNTIFS($B$9:$B$28,"&lt;&gt;",AE$9:AE$28,'Shift codes'!$B$7)*'Shift codes'!$D$7+COUNTIFS($B$9:$B$28,"&lt;&gt;",AE$9:AE$28,'Shift codes'!$B$8)*'Shift codes'!$D$8+COUNTIFS($B$9:$B$28,"&lt;&gt;",AE$9:AE$28,'Shift codes'!$B$9)*'Shift codes'!$D$9+COUNTIFS($B$9:$B$28,"&lt;&gt;",AE$9:AE$28,'Shift codes'!$B$10)*'Shift codes'!$D$10)</f>
        <v>5</v>
      </c>
      <c r="AF31" s="11">
        <f>IF(AF$7="","",COUNTIFS($B$9:$B$28,"&lt;&gt;",AF$9:AF$28,'Shift codes'!$B$6)*'Shift codes'!$D$6+COUNTIFS($B$9:$B$28,"&lt;&gt;",AF$9:AF$28,'Shift codes'!$B$7)*'Shift codes'!$D$7+COUNTIFS($B$9:$B$28,"&lt;&gt;",AF$9:AF$28,'Shift codes'!$B$8)*'Shift codes'!$D$8+COUNTIFS($B$9:$B$28,"&lt;&gt;",AF$9:AF$28,'Shift codes'!$B$9)*'Shift codes'!$D$9+COUNTIFS($B$9:$B$28,"&lt;&gt;",AF$9:AF$28,'Shift codes'!$B$10)*'Shift codes'!$D$10)</f>
        <v>5</v>
      </c>
      <c r="AG31" s="11">
        <f>IF(AG$7="","",COUNTIFS($B$9:$B$28,"&lt;&gt;",AG$9:AG$28,'Shift codes'!$B$6)*'Shift codes'!$D$6+COUNTIFS($B$9:$B$28,"&lt;&gt;",AG$9:AG$28,'Shift codes'!$B$7)*'Shift codes'!$D$7+COUNTIFS($B$9:$B$28,"&lt;&gt;",AG$9:AG$28,'Shift codes'!$B$8)*'Shift codes'!$D$8+COUNTIFS($B$9:$B$28,"&lt;&gt;",AG$9:AG$28,'Shift codes'!$B$9)*'Shift codes'!$D$9+COUNTIFS($B$9:$B$28,"&lt;&gt;",AG$9:AG$28,'Shift codes'!$B$10)*'Shift codes'!$D$10)</f>
        <v>4</v>
      </c>
      <c r="AH31" s="11">
        <f>IF(AH$7="","",COUNTIFS($B$9:$B$28,"&lt;&gt;",AH$9:AH$28,'Shift codes'!$B$6)*'Shift codes'!$D$6+COUNTIFS($B$9:$B$28,"&lt;&gt;",AH$9:AH$28,'Shift codes'!$B$7)*'Shift codes'!$D$7+COUNTIFS($B$9:$B$28,"&lt;&gt;",AH$9:AH$28,'Shift codes'!$B$8)*'Shift codes'!$D$8+COUNTIFS($B$9:$B$28,"&lt;&gt;",AH$9:AH$28,'Shift codes'!$B$9)*'Shift codes'!$D$9+COUNTIFS($B$9:$B$28,"&lt;&gt;",AH$9:AH$28,'Shift codes'!$B$10)*'Shift codes'!$D$10)</f>
        <v>4</v>
      </c>
      <c r="AI31" s="11">
        <f>IF(AI$7="","",COUNTIFS($B$9:$B$28,"&lt;&gt;",AI$9:AI$28,'Shift codes'!$B$6)*'Shift codes'!$D$6+COUNTIFS($B$9:$B$28,"&lt;&gt;",AI$9:AI$28,'Shift codes'!$B$7)*'Shift codes'!$D$7+COUNTIFS($B$9:$B$28,"&lt;&gt;",AI$9:AI$28,'Shift codes'!$B$8)*'Shift codes'!$D$8+COUNTIFS($B$9:$B$28,"&lt;&gt;",AI$9:AI$28,'Shift codes'!$B$9)*'Shift codes'!$D$9+COUNTIFS($B$9:$B$28,"&lt;&gt;",AI$9:AI$28,'Shift codes'!$B$10)*'Shift codes'!$D$10)</f>
        <v/>
      </c>
    </row>
    <row r="32" spans="1:41">
      <c r="A32" s="6" t="s">
        <v>49</v>
      </c>
      <c r="B32" s="6"/>
      <c r="C32" s="6"/>
      <c r="D32" s="11" t="s">
        <v>52</v>
      </c>
      <c r="E32" s="11">
        <f>IF(E$7="","",COUNTIFS($B$9:$B$28,"&lt;&gt;",E$9:E$28,'Shift codes'!$B$6,$C$9:$C$28,$A32)*'Shift codes'!$D$6+COUNTIFS($B$9:$B$28,"&lt;&gt;",E$9:E$28,'Shift codes'!$B$7,$C$9:$C$28,$A32)*'Shift codes'!$D$7+COUNTIFS($B$9:$B$28,"&lt;&gt;",E$9:E$28,'Shift codes'!$B$8,$C$9:$C$28,$A32)*'Shift codes'!$D$8+COUNTIFS($B$9:$B$28,"&lt;&gt;",E$9:E$28,'Shift codes'!$B$9,$C$9:$C$28,$A32)*'Shift codes'!$D$9+COUNTIFS($B$9:$B$28,"&lt;&gt;",E$9:E$28,'Shift codes'!$B$10,$C$9:$C$28,$A32)*'Shift codes'!$D$10)</f>
        <v>3</v>
      </c>
      <c r="F32" s="11">
        <f>IF(F$7="","",COUNTIFS($B$9:$B$28,"&lt;&gt;",F$9:F$28,'Shift codes'!$B$6,$C$9:$C$28,$A32)*'Shift codes'!$D$6+COUNTIFS($B$9:$B$28,"&lt;&gt;",F$9:F$28,'Shift codes'!$B$7,$C$9:$C$28,$A32)*'Shift codes'!$D$7+COUNTIFS($B$9:$B$28,"&lt;&gt;",F$9:F$28,'Shift codes'!$B$8,$C$9:$C$28,$A32)*'Shift codes'!$D$8+COUNTIFS($B$9:$B$28,"&lt;&gt;",F$9:F$28,'Shift codes'!$B$9,$C$9:$C$28,$A32)*'Shift codes'!$D$9+COUNTIFS($B$9:$B$28,"&lt;&gt;",F$9:F$28,'Shift codes'!$B$10,$C$9:$C$28,$A32)*'Shift codes'!$D$10)</f>
        <v>3</v>
      </c>
      <c r="G32" s="11">
        <f>IF(G$7="","",COUNTIFS($B$9:$B$28,"&lt;&gt;",G$9:G$28,'Shift codes'!$B$6,$C$9:$C$28,$A32)*'Shift codes'!$D$6+COUNTIFS($B$9:$B$28,"&lt;&gt;",G$9:G$28,'Shift codes'!$B$7,$C$9:$C$28,$A32)*'Shift codes'!$D$7+COUNTIFS($B$9:$B$28,"&lt;&gt;",G$9:G$28,'Shift codes'!$B$8,$C$9:$C$28,$A32)*'Shift codes'!$D$8+COUNTIFS($B$9:$B$28,"&lt;&gt;",G$9:G$28,'Shift codes'!$B$9,$C$9:$C$28,$A32)*'Shift codes'!$D$9+COUNTIFS($B$9:$B$28,"&lt;&gt;",G$9:G$28,'Shift codes'!$B$10,$C$9:$C$28,$A32)*'Shift codes'!$D$10)</f>
        <v>2</v>
      </c>
      <c r="H32" s="11">
        <f>IF(H$7="","",COUNTIFS($B$9:$B$28,"&lt;&gt;",H$9:H$28,'Shift codes'!$B$6,$C$9:$C$28,$A32)*'Shift codes'!$D$6+COUNTIFS($B$9:$B$28,"&lt;&gt;",H$9:H$28,'Shift codes'!$B$7,$C$9:$C$28,$A32)*'Shift codes'!$D$7+COUNTIFS($B$9:$B$28,"&lt;&gt;",H$9:H$28,'Shift codes'!$B$8,$C$9:$C$28,$A32)*'Shift codes'!$D$8+COUNTIFS($B$9:$B$28,"&lt;&gt;",H$9:H$28,'Shift codes'!$B$9,$C$9:$C$28,$A32)*'Shift codes'!$D$9+COUNTIFS($B$9:$B$28,"&lt;&gt;",H$9:H$28,'Shift codes'!$B$10,$C$9:$C$28,$A32)*'Shift codes'!$D$10)</f>
        <v>2</v>
      </c>
      <c r="I32" s="11">
        <f>IF(I$7="","",COUNTIFS($B$9:$B$28,"&lt;&gt;",I$9:I$28,'Shift codes'!$B$6,$C$9:$C$28,$A32)*'Shift codes'!$D$6+COUNTIFS($B$9:$B$28,"&lt;&gt;",I$9:I$28,'Shift codes'!$B$7,$C$9:$C$28,$A32)*'Shift codes'!$D$7+COUNTIFS($B$9:$B$28,"&lt;&gt;",I$9:I$28,'Shift codes'!$B$8,$C$9:$C$28,$A32)*'Shift codes'!$D$8+COUNTIFS($B$9:$B$28,"&lt;&gt;",I$9:I$28,'Shift codes'!$B$9,$C$9:$C$28,$A32)*'Shift codes'!$D$9+COUNTIFS($B$9:$B$28,"&lt;&gt;",I$9:I$28,'Shift codes'!$B$10,$C$9:$C$28,$A32)*'Shift codes'!$D$10)</f>
        <v>2</v>
      </c>
      <c r="J32" s="11">
        <f>IF(J$7="","",COUNTIFS($B$9:$B$28,"&lt;&gt;",J$9:J$28,'Shift codes'!$B$6,$C$9:$C$28,$A32)*'Shift codes'!$D$6+COUNTIFS($B$9:$B$28,"&lt;&gt;",J$9:J$28,'Shift codes'!$B$7,$C$9:$C$28,$A32)*'Shift codes'!$D$7+COUNTIFS($B$9:$B$28,"&lt;&gt;",J$9:J$28,'Shift codes'!$B$8,$C$9:$C$28,$A32)*'Shift codes'!$D$8+COUNTIFS($B$9:$B$28,"&lt;&gt;",J$9:J$28,'Shift codes'!$B$9,$C$9:$C$28,$A32)*'Shift codes'!$D$9+COUNTIFS($B$9:$B$28,"&lt;&gt;",J$9:J$28,'Shift codes'!$B$10,$C$9:$C$28,$A32)*'Shift codes'!$D$10)</f>
        <v>2</v>
      </c>
      <c r="K32" s="11">
        <f>IF(K$7="","",COUNTIFS($B$9:$B$28,"&lt;&gt;",K$9:K$28,'Shift codes'!$B$6,$C$9:$C$28,$A32)*'Shift codes'!$D$6+COUNTIFS($B$9:$B$28,"&lt;&gt;",K$9:K$28,'Shift codes'!$B$7,$C$9:$C$28,$A32)*'Shift codes'!$D$7+COUNTIFS($B$9:$B$28,"&lt;&gt;",K$9:K$28,'Shift codes'!$B$8,$C$9:$C$28,$A32)*'Shift codes'!$D$8+COUNTIFS($B$9:$B$28,"&lt;&gt;",K$9:K$28,'Shift codes'!$B$9,$C$9:$C$28,$A32)*'Shift codes'!$D$9+COUNTIFS($B$9:$B$28,"&lt;&gt;",K$9:K$28,'Shift codes'!$B$10,$C$9:$C$28,$A32)*'Shift codes'!$D$10)</f>
        <v>2</v>
      </c>
      <c r="L32" s="11">
        <f>IF(L$7="","",COUNTIFS($B$9:$B$28,"&lt;&gt;",L$9:L$28,'Shift codes'!$B$6,$C$9:$C$28,$A32)*'Shift codes'!$D$6+COUNTIFS($B$9:$B$28,"&lt;&gt;",L$9:L$28,'Shift codes'!$B$7,$C$9:$C$28,$A32)*'Shift codes'!$D$7+COUNTIFS($B$9:$B$28,"&lt;&gt;",L$9:L$28,'Shift codes'!$B$8,$C$9:$C$28,$A32)*'Shift codes'!$D$8+COUNTIFS($B$9:$B$28,"&lt;&gt;",L$9:L$28,'Shift codes'!$B$9,$C$9:$C$28,$A32)*'Shift codes'!$D$9+COUNTIFS($B$9:$B$28,"&lt;&gt;",L$9:L$28,'Shift codes'!$B$10,$C$9:$C$28,$A32)*'Shift codes'!$D$10)</f>
        <v>2</v>
      </c>
      <c r="M32" s="11">
        <f>IF(M$7="","",COUNTIFS($B$9:$B$28,"&lt;&gt;",M$9:M$28,'Shift codes'!$B$6,$C$9:$C$28,$A32)*'Shift codes'!$D$6+COUNTIFS($B$9:$B$28,"&lt;&gt;",M$9:M$28,'Shift codes'!$B$7,$C$9:$C$28,$A32)*'Shift codes'!$D$7+COUNTIFS($B$9:$B$28,"&lt;&gt;",M$9:M$28,'Shift codes'!$B$8,$C$9:$C$28,$A32)*'Shift codes'!$D$8+COUNTIFS($B$9:$B$28,"&lt;&gt;",M$9:M$28,'Shift codes'!$B$9,$C$9:$C$28,$A32)*'Shift codes'!$D$9+COUNTIFS($B$9:$B$28,"&lt;&gt;",M$9:M$28,'Shift codes'!$B$10,$C$9:$C$28,$A32)*'Shift codes'!$D$10)</f>
        <v>3</v>
      </c>
      <c r="N32" s="11">
        <f>IF(N$7="","",COUNTIFS($B$9:$B$28,"&lt;&gt;",N$9:N$28,'Shift codes'!$B$6,$C$9:$C$28,$A32)*'Shift codes'!$D$6+COUNTIFS($B$9:$B$28,"&lt;&gt;",N$9:N$28,'Shift codes'!$B$7,$C$9:$C$28,$A32)*'Shift codes'!$D$7+COUNTIFS($B$9:$B$28,"&lt;&gt;",N$9:N$28,'Shift codes'!$B$8,$C$9:$C$28,$A32)*'Shift codes'!$D$8+COUNTIFS($B$9:$B$28,"&lt;&gt;",N$9:N$28,'Shift codes'!$B$9,$C$9:$C$28,$A32)*'Shift codes'!$D$9+COUNTIFS($B$9:$B$28,"&lt;&gt;",N$9:N$28,'Shift codes'!$B$10,$C$9:$C$28,$A32)*'Shift codes'!$D$10)</f>
        <v>3</v>
      </c>
      <c r="O32" s="11">
        <f>IF(O$7="","",COUNTIFS($B$9:$B$28,"&lt;&gt;",O$9:O$28,'Shift codes'!$B$6,$C$9:$C$28,$A32)*'Shift codes'!$D$6+COUNTIFS($B$9:$B$28,"&lt;&gt;",O$9:O$28,'Shift codes'!$B$7,$C$9:$C$28,$A32)*'Shift codes'!$D$7+COUNTIFS($B$9:$B$28,"&lt;&gt;",O$9:O$28,'Shift codes'!$B$8,$C$9:$C$28,$A32)*'Shift codes'!$D$8+COUNTIFS($B$9:$B$28,"&lt;&gt;",O$9:O$28,'Shift codes'!$B$9,$C$9:$C$28,$A32)*'Shift codes'!$D$9+COUNTIFS($B$9:$B$28,"&lt;&gt;",O$9:O$28,'Shift codes'!$B$10,$C$9:$C$28,$A32)*'Shift codes'!$D$10)</f>
        <v>2</v>
      </c>
      <c r="P32" s="11">
        <f>IF(P$7="","",COUNTIFS($B$9:$B$28,"&lt;&gt;",P$9:P$28,'Shift codes'!$B$6,$C$9:$C$28,$A32)*'Shift codes'!$D$6+COUNTIFS($B$9:$B$28,"&lt;&gt;",P$9:P$28,'Shift codes'!$B$7,$C$9:$C$28,$A32)*'Shift codes'!$D$7+COUNTIFS($B$9:$B$28,"&lt;&gt;",P$9:P$28,'Shift codes'!$B$8,$C$9:$C$28,$A32)*'Shift codes'!$D$8+COUNTIFS($B$9:$B$28,"&lt;&gt;",P$9:P$28,'Shift codes'!$B$9,$C$9:$C$28,$A32)*'Shift codes'!$D$9+COUNTIFS($B$9:$B$28,"&lt;&gt;",P$9:P$28,'Shift codes'!$B$10,$C$9:$C$28,$A32)*'Shift codes'!$D$10)</f>
        <v>2</v>
      </c>
      <c r="Q32" s="11">
        <f>IF(Q$7="","",COUNTIFS($B$9:$B$28,"&lt;&gt;",Q$9:Q$28,'Shift codes'!$B$6,$C$9:$C$28,$A32)*'Shift codes'!$D$6+COUNTIFS($B$9:$B$28,"&lt;&gt;",Q$9:Q$28,'Shift codes'!$B$7,$C$9:$C$28,$A32)*'Shift codes'!$D$7+COUNTIFS($B$9:$B$28,"&lt;&gt;",Q$9:Q$28,'Shift codes'!$B$8,$C$9:$C$28,$A32)*'Shift codes'!$D$8+COUNTIFS($B$9:$B$28,"&lt;&gt;",Q$9:Q$28,'Shift codes'!$B$9,$C$9:$C$28,$A32)*'Shift codes'!$D$9+COUNTIFS($B$9:$B$28,"&lt;&gt;",Q$9:Q$28,'Shift codes'!$B$10,$C$9:$C$28,$A32)*'Shift codes'!$D$10)</f>
        <v>2</v>
      </c>
      <c r="R32" s="11">
        <f>IF(R$7="","",COUNTIFS($B$9:$B$28,"&lt;&gt;",R$9:R$28,'Shift codes'!$B$6,$C$9:$C$28,$A32)*'Shift codes'!$D$6+COUNTIFS($B$9:$B$28,"&lt;&gt;",R$9:R$28,'Shift codes'!$B$7,$C$9:$C$28,$A32)*'Shift codes'!$D$7+COUNTIFS($B$9:$B$28,"&lt;&gt;",R$9:R$28,'Shift codes'!$B$8,$C$9:$C$28,$A32)*'Shift codes'!$D$8+COUNTIFS($B$9:$B$28,"&lt;&gt;",R$9:R$28,'Shift codes'!$B$9,$C$9:$C$28,$A32)*'Shift codes'!$D$9+COUNTIFS($B$9:$B$28,"&lt;&gt;",R$9:R$28,'Shift codes'!$B$10,$C$9:$C$28,$A32)*'Shift codes'!$D$10)</f>
        <v>2</v>
      </c>
      <c r="S32" s="11">
        <f>IF(S$7="","",COUNTIFS($B$9:$B$28,"&lt;&gt;",S$9:S$28,'Shift codes'!$B$6,$C$9:$C$28,$A32)*'Shift codes'!$D$6+COUNTIFS($B$9:$B$28,"&lt;&gt;",S$9:S$28,'Shift codes'!$B$7,$C$9:$C$28,$A32)*'Shift codes'!$D$7+COUNTIFS($B$9:$B$28,"&lt;&gt;",S$9:S$28,'Shift codes'!$B$8,$C$9:$C$28,$A32)*'Shift codes'!$D$8+COUNTIFS($B$9:$B$28,"&lt;&gt;",S$9:S$28,'Shift codes'!$B$9,$C$9:$C$28,$A32)*'Shift codes'!$D$9+COUNTIFS($B$9:$B$28,"&lt;&gt;",S$9:S$28,'Shift codes'!$B$10,$C$9:$C$28,$A32)*'Shift codes'!$D$10)</f>
        <v>2</v>
      </c>
      <c r="T32" s="11">
        <f>IF(T$7="","",COUNTIFS($B$9:$B$28,"&lt;&gt;",T$9:T$28,'Shift codes'!$B$6,$C$9:$C$28,$A32)*'Shift codes'!$D$6+COUNTIFS($B$9:$B$28,"&lt;&gt;",T$9:T$28,'Shift codes'!$B$7,$C$9:$C$28,$A32)*'Shift codes'!$D$7+COUNTIFS($B$9:$B$28,"&lt;&gt;",T$9:T$28,'Shift codes'!$B$8,$C$9:$C$28,$A32)*'Shift codes'!$D$8+COUNTIFS($B$9:$B$28,"&lt;&gt;",T$9:T$28,'Shift codes'!$B$9,$C$9:$C$28,$A32)*'Shift codes'!$D$9+COUNTIFS($B$9:$B$28,"&lt;&gt;",T$9:T$28,'Shift codes'!$B$10,$C$9:$C$28,$A32)*'Shift codes'!$D$10)</f>
        <v>2</v>
      </c>
      <c r="U32" s="11">
        <f>IF(U$7="","",COUNTIFS($B$9:$B$28,"&lt;&gt;",U$9:U$28,'Shift codes'!$B$6,$C$9:$C$28,$A32)*'Shift codes'!$D$6+COUNTIFS($B$9:$B$28,"&lt;&gt;",U$9:U$28,'Shift codes'!$B$7,$C$9:$C$28,$A32)*'Shift codes'!$D$7+COUNTIFS($B$9:$B$28,"&lt;&gt;",U$9:U$28,'Shift codes'!$B$8,$C$9:$C$28,$A32)*'Shift codes'!$D$8+COUNTIFS($B$9:$B$28,"&lt;&gt;",U$9:U$28,'Shift codes'!$B$9,$C$9:$C$28,$A32)*'Shift codes'!$D$9+COUNTIFS($B$9:$B$28,"&lt;&gt;",U$9:U$28,'Shift codes'!$B$10,$C$9:$C$28,$A32)*'Shift codes'!$D$10)</f>
        <v>3</v>
      </c>
      <c r="V32" s="11">
        <f>IF(V$7="","",COUNTIFS($B$9:$B$28,"&lt;&gt;",V$9:V$28,'Shift codes'!$B$6,$C$9:$C$28,$A32)*'Shift codes'!$D$6+COUNTIFS($B$9:$B$28,"&lt;&gt;",V$9:V$28,'Shift codes'!$B$7,$C$9:$C$28,$A32)*'Shift codes'!$D$7+COUNTIFS($B$9:$B$28,"&lt;&gt;",V$9:V$28,'Shift codes'!$B$8,$C$9:$C$28,$A32)*'Shift codes'!$D$8+COUNTIFS($B$9:$B$28,"&lt;&gt;",V$9:V$28,'Shift codes'!$B$9,$C$9:$C$28,$A32)*'Shift codes'!$D$9+COUNTIFS($B$9:$B$28,"&lt;&gt;",V$9:V$28,'Shift codes'!$B$10,$C$9:$C$28,$A32)*'Shift codes'!$D$10)</f>
        <v>3</v>
      </c>
      <c r="W32" s="11">
        <f>IF(W$7="","",COUNTIFS($B$9:$B$28,"&lt;&gt;",W$9:W$28,'Shift codes'!$B$6,$C$9:$C$28,$A32)*'Shift codes'!$D$6+COUNTIFS($B$9:$B$28,"&lt;&gt;",W$9:W$28,'Shift codes'!$B$7,$C$9:$C$28,$A32)*'Shift codes'!$D$7+COUNTIFS($B$9:$B$28,"&lt;&gt;",W$9:W$28,'Shift codes'!$B$8,$C$9:$C$28,$A32)*'Shift codes'!$D$8+COUNTIFS($B$9:$B$28,"&lt;&gt;",W$9:W$28,'Shift codes'!$B$9,$C$9:$C$28,$A32)*'Shift codes'!$D$9+COUNTIFS($B$9:$B$28,"&lt;&gt;",W$9:W$28,'Shift codes'!$B$10,$C$9:$C$28,$A32)*'Shift codes'!$D$10)</f>
        <v>2</v>
      </c>
      <c r="X32" s="11">
        <f>IF(X$7="","",COUNTIFS($B$9:$B$28,"&lt;&gt;",X$9:X$28,'Shift codes'!$B$6,$C$9:$C$28,$A32)*'Shift codes'!$D$6+COUNTIFS($B$9:$B$28,"&lt;&gt;",X$9:X$28,'Shift codes'!$B$7,$C$9:$C$28,$A32)*'Shift codes'!$D$7+COUNTIFS($B$9:$B$28,"&lt;&gt;",X$9:X$28,'Shift codes'!$B$8,$C$9:$C$28,$A32)*'Shift codes'!$D$8+COUNTIFS($B$9:$B$28,"&lt;&gt;",X$9:X$28,'Shift codes'!$B$9,$C$9:$C$28,$A32)*'Shift codes'!$D$9+COUNTIFS($B$9:$B$28,"&lt;&gt;",X$9:X$28,'Shift codes'!$B$10,$C$9:$C$28,$A32)*'Shift codes'!$D$10)</f>
        <v>2</v>
      </c>
      <c r="Y32" s="11">
        <f>IF(Y$7="","",COUNTIFS($B$9:$B$28,"&lt;&gt;",Y$9:Y$28,'Shift codes'!$B$6,$C$9:$C$28,$A32)*'Shift codes'!$D$6+COUNTIFS($B$9:$B$28,"&lt;&gt;",Y$9:Y$28,'Shift codes'!$B$7,$C$9:$C$28,$A32)*'Shift codes'!$D$7+COUNTIFS($B$9:$B$28,"&lt;&gt;",Y$9:Y$28,'Shift codes'!$B$8,$C$9:$C$28,$A32)*'Shift codes'!$D$8+COUNTIFS($B$9:$B$28,"&lt;&gt;",Y$9:Y$28,'Shift codes'!$B$9,$C$9:$C$28,$A32)*'Shift codes'!$D$9+COUNTIFS($B$9:$B$28,"&lt;&gt;",Y$9:Y$28,'Shift codes'!$B$10,$C$9:$C$28,$A32)*'Shift codes'!$D$10)</f>
        <v>2</v>
      </c>
      <c r="Z32" s="11">
        <f>IF(Z$7="","",COUNTIFS($B$9:$B$28,"&lt;&gt;",Z$9:Z$28,'Shift codes'!$B$6,$C$9:$C$28,$A32)*'Shift codes'!$D$6+COUNTIFS($B$9:$B$28,"&lt;&gt;",Z$9:Z$28,'Shift codes'!$B$7,$C$9:$C$28,$A32)*'Shift codes'!$D$7+COUNTIFS($B$9:$B$28,"&lt;&gt;",Z$9:Z$28,'Shift codes'!$B$8,$C$9:$C$28,$A32)*'Shift codes'!$D$8+COUNTIFS($B$9:$B$28,"&lt;&gt;",Z$9:Z$28,'Shift codes'!$B$9,$C$9:$C$28,$A32)*'Shift codes'!$D$9+COUNTIFS($B$9:$B$28,"&lt;&gt;",Z$9:Z$28,'Shift codes'!$B$10,$C$9:$C$28,$A32)*'Shift codes'!$D$10)</f>
        <v>2</v>
      </c>
      <c r="AA32" s="11">
        <f>IF(AA$7="","",COUNTIFS($B$9:$B$28,"&lt;&gt;",AA$9:AA$28,'Shift codes'!$B$6,$C$9:$C$28,$A32)*'Shift codes'!$D$6+COUNTIFS($B$9:$B$28,"&lt;&gt;",AA$9:AA$28,'Shift codes'!$B$7,$C$9:$C$28,$A32)*'Shift codes'!$D$7+COUNTIFS($B$9:$B$28,"&lt;&gt;",AA$9:AA$28,'Shift codes'!$B$8,$C$9:$C$28,$A32)*'Shift codes'!$D$8+COUNTIFS($B$9:$B$28,"&lt;&gt;",AA$9:AA$28,'Shift codes'!$B$9,$C$9:$C$28,$A32)*'Shift codes'!$D$9+COUNTIFS($B$9:$B$28,"&lt;&gt;",AA$9:AA$28,'Shift codes'!$B$10,$C$9:$C$28,$A32)*'Shift codes'!$D$10)</f>
        <v>2</v>
      </c>
      <c r="AB32" s="11">
        <f>IF(AB$7="","",COUNTIFS($B$9:$B$28,"&lt;&gt;",AB$9:AB$28,'Shift codes'!$B$6,$C$9:$C$28,$A32)*'Shift codes'!$D$6+COUNTIFS($B$9:$B$28,"&lt;&gt;",AB$9:AB$28,'Shift codes'!$B$7,$C$9:$C$28,$A32)*'Shift codes'!$D$7+COUNTIFS($B$9:$B$28,"&lt;&gt;",AB$9:AB$28,'Shift codes'!$B$8,$C$9:$C$28,$A32)*'Shift codes'!$D$8+COUNTIFS($B$9:$B$28,"&lt;&gt;",AB$9:AB$28,'Shift codes'!$B$9,$C$9:$C$28,$A32)*'Shift codes'!$D$9+COUNTIFS($B$9:$B$28,"&lt;&gt;",AB$9:AB$28,'Shift codes'!$B$10,$C$9:$C$28,$A32)*'Shift codes'!$D$10)</f>
        <v>2</v>
      </c>
      <c r="AC32" s="11">
        <f>IF(AC$7="","",COUNTIFS($B$9:$B$28,"&lt;&gt;",AC$9:AC$28,'Shift codes'!$B$6,$C$9:$C$28,$A32)*'Shift codes'!$D$6+COUNTIFS($B$9:$B$28,"&lt;&gt;",AC$9:AC$28,'Shift codes'!$B$7,$C$9:$C$28,$A32)*'Shift codes'!$D$7+COUNTIFS($B$9:$B$28,"&lt;&gt;",AC$9:AC$28,'Shift codes'!$B$8,$C$9:$C$28,$A32)*'Shift codes'!$D$8+COUNTIFS($B$9:$B$28,"&lt;&gt;",AC$9:AC$28,'Shift codes'!$B$9,$C$9:$C$28,$A32)*'Shift codes'!$D$9+COUNTIFS($B$9:$B$28,"&lt;&gt;",AC$9:AC$28,'Shift codes'!$B$10,$C$9:$C$28,$A32)*'Shift codes'!$D$10)</f>
        <v>3</v>
      </c>
      <c r="AD32" s="11">
        <f>IF(AD$7="","",COUNTIFS($B$9:$B$28,"&lt;&gt;",AD$9:AD$28,'Shift codes'!$B$6,$C$9:$C$28,$A32)*'Shift codes'!$D$6+COUNTIFS($B$9:$B$28,"&lt;&gt;",AD$9:AD$28,'Shift codes'!$B$7,$C$9:$C$28,$A32)*'Shift codes'!$D$7+COUNTIFS($B$9:$B$28,"&lt;&gt;",AD$9:AD$28,'Shift codes'!$B$8,$C$9:$C$28,$A32)*'Shift codes'!$D$8+COUNTIFS($B$9:$B$28,"&lt;&gt;",AD$9:AD$28,'Shift codes'!$B$9,$C$9:$C$28,$A32)*'Shift codes'!$D$9+COUNTIFS($B$9:$B$28,"&lt;&gt;",AD$9:AD$28,'Shift codes'!$B$10,$C$9:$C$28,$A32)*'Shift codes'!$D$10)</f>
        <v>3</v>
      </c>
      <c r="AE32" s="11">
        <f>IF(AE$7="","",COUNTIFS($B$9:$B$28,"&lt;&gt;",AE$9:AE$28,'Shift codes'!$B$6,$C$9:$C$28,$A32)*'Shift codes'!$D$6+COUNTIFS($B$9:$B$28,"&lt;&gt;",AE$9:AE$28,'Shift codes'!$B$7,$C$9:$C$28,$A32)*'Shift codes'!$D$7+COUNTIFS($B$9:$B$28,"&lt;&gt;",AE$9:AE$28,'Shift codes'!$B$8,$C$9:$C$28,$A32)*'Shift codes'!$D$8+COUNTIFS($B$9:$B$28,"&lt;&gt;",AE$9:AE$28,'Shift codes'!$B$9,$C$9:$C$28,$A32)*'Shift codes'!$D$9+COUNTIFS($B$9:$B$28,"&lt;&gt;",AE$9:AE$28,'Shift codes'!$B$10,$C$9:$C$28,$A32)*'Shift codes'!$D$10)</f>
        <v>2</v>
      </c>
      <c r="AF32" s="11">
        <f>IF(AF$7="","",COUNTIFS($B$9:$B$28,"&lt;&gt;",AF$9:AF$28,'Shift codes'!$B$6,$C$9:$C$28,$A32)*'Shift codes'!$D$6+COUNTIFS($B$9:$B$28,"&lt;&gt;",AF$9:AF$28,'Shift codes'!$B$7,$C$9:$C$28,$A32)*'Shift codes'!$D$7+COUNTIFS($B$9:$B$28,"&lt;&gt;",AF$9:AF$28,'Shift codes'!$B$8,$C$9:$C$28,$A32)*'Shift codes'!$D$8+COUNTIFS($B$9:$B$28,"&lt;&gt;",AF$9:AF$28,'Shift codes'!$B$9,$C$9:$C$28,$A32)*'Shift codes'!$D$9+COUNTIFS($B$9:$B$28,"&lt;&gt;",AF$9:AF$28,'Shift codes'!$B$10,$C$9:$C$28,$A32)*'Shift codes'!$D$10)</f>
        <v>2</v>
      </c>
      <c r="AG32" s="11">
        <f>IF(AG$7="","",COUNTIFS($B$9:$B$28,"&lt;&gt;",AG$9:AG$28,'Shift codes'!$B$6,$C$9:$C$28,$A32)*'Shift codes'!$D$6+COUNTIFS($B$9:$B$28,"&lt;&gt;",AG$9:AG$28,'Shift codes'!$B$7,$C$9:$C$28,$A32)*'Shift codes'!$D$7+COUNTIFS($B$9:$B$28,"&lt;&gt;",AG$9:AG$28,'Shift codes'!$B$8,$C$9:$C$28,$A32)*'Shift codes'!$D$8+COUNTIFS($B$9:$B$28,"&lt;&gt;",AG$9:AG$28,'Shift codes'!$B$9,$C$9:$C$28,$A32)*'Shift codes'!$D$9+COUNTIFS($B$9:$B$28,"&lt;&gt;",AG$9:AG$28,'Shift codes'!$B$10,$C$9:$C$28,$A32)*'Shift codes'!$D$10)</f>
        <v>2</v>
      </c>
      <c r="AH32" s="11">
        <f>IF(AH$7="","",COUNTIFS($B$9:$B$28,"&lt;&gt;",AH$9:AH$28,'Shift codes'!$B$6,$C$9:$C$28,$A32)*'Shift codes'!$D$6+COUNTIFS($B$9:$B$28,"&lt;&gt;",AH$9:AH$28,'Shift codes'!$B$7,$C$9:$C$28,$A32)*'Shift codes'!$D$7+COUNTIFS($B$9:$B$28,"&lt;&gt;",AH$9:AH$28,'Shift codes'!$B$8,$C$9:$C$28,$A32)*'Shift codes'!$D$8+COUNTIFS($B$9:$B$28,"&lt;&gt;",AH$9:AH$28,'Shift codes'!$B$9,$C$9:$C$28,$A32)*'Shift codes'!$D$9+COUNTIFS($B$9:$B$28,"&lt;&gt;",AH$9:AH$28,'Shift codes'!$B$10,$C$9:$C$28,$A32)*'Shift codes'!$D$10)</f>
        <v>2</v>
      </c>
      <c r="AI32" s="11">
        <f>IF(AI$7="","",COUNTIFS($B$9:$B$28,"&lt;&gt;",AI$9:AI$28,'Shift codes'!$B$6,$C$9:$C$28,$A32)*'Shift codes'!$D$6+COUNTIFS($B$9:$B$28,"&lt;&gt;",AI$9:AI$28,'Shift codes'!$B$7,$C$9:$C$28,$A32)*'Shift codes'!$D$7+COUNTIFS($B$9:$B$28,"&lt;&gt;",AI$9:AI$28,'Shift codes'!$B$8,$C$9:$C$28,$A32)*'Shift codes'!$D$8+COUNTIFS($B$9:$B$28,"&lt;&gt;",AI$9:AI$28,'Shift codes'!$B$9,$C$9:$C$28,$A32)*'Shift codes'!$D$9+COUNTIFS($B$9:$B$28,"&lt;&gt;",AI$9:AI$28,'Shift codes'!$B$10,$C$9:$C$28,$A32)*'Shift codes'!$D$10)</f>
        <v/>
      </c>
    </row>
    <row r="33" spans="1:41">
      <c r="A33" s="6" t="s">
        <v>50</v>
      </c>
      <c r="B33" s="6"/>
      <c r="C33" s="6"/>
      <c r="D33" s="11" t="s">
        <v>52</v>
      </c>
      <c r="E33" s="11">
        <f>IF(E$7="","",COUNTIFS($B$9:$B$28,"&lt;&gt;",E$9:E$28,'Shift codes'!$B$6,$C$9:$C$28,$A33)*'Shift codes'!$D$6+COUNTIFS($B$9:$B$28,"&lt;&gt;",E$9:E$28,'Shift codes'!$B$7,$C$9:$C$28,$A33)*'Shift codes'!$D$7+COUNTIFS($B$9:$B$28,"&lt;&gt;",E$9:E$28,'Shift codes'!$B$8,$C$9:$C$28,$A33)*'Shift codes'!$D$8+COUNTIFS($B$9:$B$28,"&lt;&gt;",E$9:E$28,'Shift codes'!$B$9,$C$9:$C$28,$A33)*'Shift codes'!$D$9+COUNTIFS($B$9:$B$28,"&lt;&gt;",E$9:E$28,'Shift codes'!$B$10,$C$9:$C$28,$A33)*'Shift codes'!$D$10)</f>
        <v>2</v>
      </c>
      <c r="F33" s="11">
        <f>IF(F$7="","",COUNTIFS($B$9:$B$28,"&lt;&gt;",F$9:F$28,'Shift codes'!$B$6,$C$9:$C$28,$A33)*'Shift codes'!$D$6+COUNTIFS($B$9:$B$28,"&lt;&gt;",F$9:F$28,'Shift codes'!$B$7,$C$9:$C$28,$A33)*'Shift codes'!$D$7+COUNTIFS($B$9:$B$28,"&lt;&gt;",F$9:F$28,'Shift codes'!$B$8,$C$9:$C$28,$A33)*'Shift codes'!$D$8+COUNTIFS($B$9:$B$28,"&lt;&gt;",F$9:F$28,'Shift codes'!$B$9,$C$9:$C$28,$A33)*'Shift codes'!$D$9+COUNTIFS($B$9:$B$28,"&lt;&gt;",F$9:F$28,'Shift codes'!$B$10,$C$9:$C$28,$A33)*'Shift codes'!$D$10)</f>
        <v>2</v>
      </c>
      <c r="G33" s="11">
        <f>IF(G$7="","",COUNTIFS($B$9:$B$28,"&lt;&gt;",G$9:G$28,'Shift codes'!$B$6,$C$9:$C$28,$A33)*'Shift codes'!$D$6+COUNTIFS($B$9:$B$28,"&lt;&gt;",G$9:G$28,'Shift codes'!$B$7,$C$9:$C$28,$A33)*'Shift codes'!$D$7+COUNTIFS($B$9:$B$28,"&lt;&gt;",G$9:G$28,'Shift codes'!$B$8,$C$9:$C$28,$A33)*'Shift codes'!$D$8+COUNTIFS($B$9:$B$28,"&lt;&gt;",G$9:G$28,'Shift codes'!$B$9,$C$9:$C$28,$A33)*'Shift codes'!$D$9+COUNTIFS($B$9:$B$28,"&lt;&gt;",G$9:G$28,'Shift codes'!$B$10,$C$9:$C$28,$A33)*'Shift codes'!$D$10)</f>
        <v>3</v>
      </c>
      <c r="H33" s="11">
        <f>IF(H$7="","",COUNTIFS($B$9:$B$28,"&lt;&gt;",H$9:H$28,'Shift codes'!$B$6,$C$9:$C$28,$A33)*'Shift codes'!$D$6+COUNTIFS($B$9:$B$28,"&lt;&gt;",H$9:H$28,'Shift codes'!$B$7,$C$9:$C$28,$A33)*'Shift codes'!$D$7+COUNTIFS($B$9:$B$28,"&lt;&gt;",H$9:H$28,'Shift codes'!$B$8,$C$9:$C$28,$A33)*'Shift codes'!$D$8+COUNTIFS($B$9:$B$28,"&lt;&gt;",H$9:H$28,'Shift codes'!$B$9,$C$9:$C$28,$A33)*'Shift codes'!$D$9+COUNTIFS($B$9:$B$28,"&lt;&gt;",H$9:H$28,'Shift codes'!$B$10,$C$9:$C$28,$A33)*'Shift codes'!$D$10)</f>
        <v>3</v>
      </c>
      <c r="I33" s="11">
        <f>IF(I$7="","",COUNTIFS($B$9:$B$28,"&lt;&gt;",I$9:I$28,'Shift codes'!$B$6,$C$9:$C$28,$A33)*'Shift codes'!$D$6+COUNTIFS($B$9:$B$28,"&lt;&gt;",I$9:I$28,'Shift codes'!$B$7,$C$9:$C$28,$A33)*'Shift codes'!$D$7+COUNTIFS($B$9:$B$28,"&lt;&gt;",I$9:I$28,'Shift codes'!$B$8,$C$9:$C$28,$A33)*'Shift codes'!$D$8+COUNTIFS($B$9:$B$28,"&lt;&gt;",I$9:I$28,'Shift codes'!$B$9,$C$9:$C$28,$A33)*'Shift codes'!$D$9+COUNTIFS($B$9:$B$28,"&lt;&gt;",I$9:I$28,'Shift codes'!$B$10,$C$9:$C$28,$A33)*'Shift codes'!$D$10)</f>
        <v>2</v>
      </c>
      <c r="J33" s="11">
        <f>IF(J$7="","",COUNTIFS($B$9:$B$28,"&lt;&gt;",J$9:J$28,'Shift codes'!$B$6,$C$9:$C$28,$A33)*'Shift codes'!$D$6+COUNTIFS($B$9:$B$28,"&lt;&gt;",J$9:J$28,'Shift codes'!$B$7,$C$9:$C$28,$A33)*'Shift codes'!$D$7+COUNTIFS($B$9:$B$28,"&lt;&gt;",J$9:J$28,'Shift codes'!$B$8,$C$9:$C$28,$A33)*'Shift codes'!$D$8+COUNTIFS($B$9:$B$28,"&lt;&gt;",J$9:J$28,'Shift codes'!$B$9,$C$9:$C$28,$A33)*'Shift codes'!$D$9+COUNTIFS($B$9:$B$28,"&lt;&gt;",J$9:J$28,'Shift codes'!$B$10,$C$9:$C$28,$A33)*'Shift codes'!$D$10)</f>
        <v>2</v>
      </c>
      <c r="K33" s="11">
        <f>IF(K$7="","",COUNTIFS($B$9:$B$28,"&lt;&gt;",K$9:K$28,'Shift codes'!$B$6,$C$9:$C$28,$A33)*'Shift codes'!$D$6+COUNTIFS($B$9:$B$28,"&lt;&gt;",K$9:K$28,'Shift codes'!$B$7,$C$9:$C$28,$A33)*'Shift codes'!$D$7+COUNTIFS($B$9:$B$28,"&lt;&gt;",K$9:K$28,'Shift codes'!$B$8,$C$9:$C$28,$A33)*'Shift codes'!$D$8+COUNTIFS($B$9:$B$28,"&lt;&gt;",K$9:K$28,'Shift codes'!$B$9,$C$9:$C$28,$A33)*'Shift codes'!$D$9+COUNTIFS($B$9:$B$28,"&lt;&gt;",K$9:K$28,'Shift codes'!$B$10,$C$9:$C$28,$A33)*'Shift codes'!$D$10)</f>
        <v>2</v>
      </c>
      <c r="L33" s="11">
        <f>IF(L$7="","",COUNTIFS($B$9:$B$28,"&lt;&gt;",L$9:L$28,'Shift codes'!$B$6,$C$9:$C$28,$A33)*'Shift codes'!$D$6+COUNTIFS($B$9:$B$28,"&lt;&gt;",L$9:L$28,'Shift codes'!$B$7,$C$9:$C$28,$A33)*'Shift codes'!$D$7+COUNTIFS($B$9:$B$28,"&lt;&gt;",L$9:L$28,'Shift codes'!$B$8,$C$9:$C$28,$A33)*'Shift codes'!$D$8+COUNTIFS($B$9:$B$28,"&lt;&gt;",L$9:L$28,'Shift codes'!$B$9,$C$9:$C$28,$A33)*'Shift codes'!$D$9+COUNTIFS($B$9:$B$28,"&lt;&gt;",L$9:L$28,'Shift codes'!$B$10,$C$9:$C$28,$A33)*'Shift codes'!$D$10)</f>
        <v>2</v>
      </c>
      <c r="M33" s="11">
        <f>IF(M$7="","",COUNTIFS($B$9:$B$28,"&lt;&gt;",M$9:M$28,'Shift codes'!$B$6,$C$9:$C$28,$A33)*'Shift codes'!$D$6+COUNTIFS($B$9:$B$28,"&lt;&gt;",M$9:M$28,'Shift codes'!$B$7,$C$9:$C$28,$A33)*'Shift codes'!$D$7+COUNTIFS($B$9:$B$28,"&lt;&gt;",M$9:M$28,'Shift codes'!$B$8,$C$9:$C$28,$A33)*'Shift codes'!$D$8+COUNTIFS($B$9:$B$28,"&lt;&gt;",M$9:M$28,'Shift codes'!$B$9,$C$9:$C$28,$A33)*'Shift codes'!$D$9+COUNTIFS($B$9:$B$28,"&lt;&gt;",M$9:M$28,'Shift codes'!$B$10,$C$9:$C$28,$A33)*'Shift codes'!$D$10)</f>
        <v>2</v>
      </c>
      <c r="N33" s="11">
        <f>IF(N$7="","",COUNTIFS($B$9:$B$28,"&lt;&gt;",N$9:N$28,'Shift codes'!$B$6,$C$9:$C$28,$A33)*'Shift codes'!$D$6+COUNTIFS($B$9:$B$28,"&lt;&gt;",N$9:N$28,'Shift codes'!$B$7,$C$9:$C$28,$A33)*'Shift codes'!$D$7+COUNTIFS($B$9:$B$28,"&lt;&gt;",N$9:N$28,'Shift codes'!$B$8,$C$9:$C$28,$A33)*'Shift codes'!$D$8+COUNTIFS($B$9:$B$28,"&lt;&gt;",N$9:N$28,'Shift codes'!$B$9,$C$9:$C$28,$A33)*'Shift codes'!$D$9+COUNTIFS($B$9:$B$28,"&lt;&gt;",N$9:N$28,'Shift codes'!$B$10,$C$9:$C$28,$A33)*'Shift codes'!$D$10)</f>
        <v>2</v>
      </c>
      <c r="O33" s="11">
        <f>IF(O$7="","",COUNTIFS($B$9:$B$28,"&lt;&gt;",O$9:O$28,'Shift codes'!$B$6,$C$9:$C$28,$A33)*'Shift codes'!$D$6+COUNTIFS($B$9:$B$28,"&lt;&gt;",O$9:O$28,'Shift codes'!$B$7,$C$9:$C$28,$A33)*'Shift codes'!$D$7+COUNTIFS($B$9:$B$28,"&lt;&gt;",O$9:O$28,'Shift codes'!$B$8,$C$9:$C$28,$A33)*'Shift codes'!$D$8+COUNTIFS($B$9:$B$28,"&lt;&gt;",O$9:O$28,'Shift codes'!$B$9,$C$9:$C$28,$A33)*'Shift codes'!$D$9+COUNTIFS($B$9:$B$28,"&lt;&gt;",O$9:O$28,'Shift codes'!$B$10,$C$9:$C$28,$A33)*'Shift codes'!$D$10)</f>
        <v>3</v>
      </c>
      <c r="P33" s="11">
        <f>IF(P$7="","",COUNTIFS($B$9:$B$28,"&lt;&gt;",P$9:P$28,'Shift codes'!$B$6,$C$9:$C$28,$A33)*'Shift codes'!$D$6+COUNTIFS($B$9:$B$28,"&lt;&gt;",P$9:P$28,'Shift codes'!$B$7,$C$9:$C$28,$A33)*'Shift codes'!$D$7+COUNTIFS($B$9:$B$28,"&lt;&gt;",P$9:P$28,'Shift codes'!$B$8,$C$9:$C$28,$A33)*'Shift codes'!$D$8+COUNTIFS($B$9:$B$28,"&lt;&gt;",P$9:P$28,'Shift codes'!$B$9,$C$9:$C$28,$A33)*'Shift codes'!$D$9+COUNTIFS($B$9:$B$28,"&lt;&gt;",P$9:P$28,'Shift codes'!$B$10,$C$9:$C$28,$A33)*'Shift codes'!$D$10)</f>
        <v>3</v>
      </c>
      <c r="Q33" s="11">
        <f>IF(Q$7="","",COUNTIFS($B$9:$B$28,"&lt;&gt;",Q$9:Q$28,'Shift codes'!$B$6,$C$9:$C$28,$A33)*'Shift codes'!$D$6+COUNTIFS($B$9:$B$28,"&lt;&gt;",Q$9:Q$28,'Shift codes'!$B$7,$C$9:$C$28,$A33)*'Shift codes'!$D$7+COUNTIFS($B$9:$B$28,"&lt;&gt;",Q$9:Q$28,'Shift codes'!$B$8,$C$9:$C$28,$A33)*'Shift codes'!$D$8+COUNTIFS($B$9:$B$28,"&lt;&gt;",Q$9:Q$28,'Shift codes'!$B$9,$C$9:$C$28,$A33)*'Shift codes'!$D$9+COUNTIFS($B$9:$B$28,"&lt;&gt;",Q$9:Q$28,'Shift codes'!$B$10,$C$9:$C$28,$A33)*'Shift codes'!$D$10)</f>
        <v>2</v>
      </c>
      <c r="R33" s="11">
        <f>IF(R$7="","",COUNTIFS($B$9:$B$28,"&lt;&gt;",R$9:R$28,'Shift codes'!$B$6,$C$9:$C$28,$A33)*'Shift codes'!$D$6+COUNTIFS($B$9:$B$28,"&lt;&gt;",R$9:R$28,'Shift codes'!$B$7,$C$9:$C$28,$A33)*'Shift codes'!$D$7+COUNTIFS($B$9:$B$28,"&lt;&gt;",R$9:R$28,'Shift codes'!$B$8,$C$9:$C$28,$A33)*'Shift codes'!$D$8+COUNTIFS($B$9:$B$28,"&lt;&gt;",R$9:R$28,'Shift codes'!$B$9,$C$9:$C$28,$A33)*'Shift codes'!$D$9+COUNTIFS($B$9:$B$28,"&lt;&gt;",R$9:R$28,'Shift codes'!$B$10,$C$9:$C$28,$A33)*'Shift codes'!$D$10)</f>
        <v>2</v>
      </c>
      <c r="S33" s="11">
        <f>IF(S$7="","",COUNTIFS($B$9:$B$28,"&lt;&gt;",S$9:S$28,'Shift codes'!$B$6,$C$9:$C$28,$A33)*'Shift codes'!$D$6+COUNTIFS($B$9:$B$28,"&lt;&gt;",S$9:S$28,'Shift codes'!$B$7,$C$9:$C$28,$A33)*'Shift codes'!$D$7+COUNTIFS($B$9:$B$28,"&lt;&gt;",S$9:S$28,'Shift codes'!$B$8,$C$9:$C$28,$A33)*'Shift codes'!$D$8+COUNTIFS($B$9:$B$28,"&lt;&gt;",S$9:S$28,'Shift codes'!$B$9,$C$9:$C$28,$A33)*'Shift codes'!$D$9+COUNTIFS($B$9:$B$28,"&lt;&gt;",S$9:S$28,'Shift codes'!$B$10,$C$9:$C$28,$A33)*'Shift codes'!$D$10)</f>
        <v>2</v>
      </c>
      <c r="T33" s="11">
        <f>IF(T$7="","",COUNTIFS($B$9:$B$28,"&lt;&gt;",T$9:T$28,'Shift codes'!$B$6,$C$9:$C$28,$A33)*'Shift codes'!$D$6+COUNTIFS($B$9:$B$28,"&lt;&gt;",T$9:T$28,'Shift codes'!$B$7,$C$9:$C$28,$A33)*'Shift codes'!$D$7+COUNTIFS($B$9:$B$28,"&lt;&gt;",T$9:T$28,'Shift codes'!$B$8,$C$9:$C$28,$A33)*'Shift codes'!$D$8+COUNTIFS($B$9:$B$28,"&lt;&gt;",T$9:T$28,'Shift codes'!$B$9,$C$9:$C$28,$A33)*'Shift codes'!$D$9+COUNTIFS($B$9:$B$28,"&lt;&gt;",T$9:T$28,'Shift codes'!$B$10,$C$9:$C$28,$A33)*'Shift codes'!$D$10)</f>
        <v>2</v>
      </c>
      <c r="U33" s="11">
        <f>IF(U$7="","",COUNTIFS($B$9:$B$28,"&lt;&gt;",U$9:U$28,'Shift codes'!$B$6,$C$9:$C$28,$A33)*'Shift codes'!$D$6+COUNTIFS($B$9:$B$28,"&lt;&gt;",U$9:U$28,'Shift codes'!$B$7,$C$9:$C$28,$A33)*'Shift codes'!$D$7+COUNTIFS($B$9:$B$28,"&lt;&gt;",U$9:U$28,'Shift codes'!$B$8,$C$9:$C$28,$A33)*'Shift codes'!$D$8+COUNTIFS($B$9:$B$28,"&lt;&gt;",U$9:U$28,'Shift codes'!$B$9,$C$9:$C$28,$A33)*'Shift codes'!$D$9+COUNTIFS($B$9:$B$28,"&lt;&gt;",U$9:U$28,'Shift codes'!$B$10,$C$9:$C$28,$A33)*'Shift codes'!$D$10)</f>
        <v>2</v>
      </c>
      <c r="V33" s="11">
        <f>IF(V$7="","",COUNTIFS($B$9:$B$28,"&lt;&gt;",V$9:V$28,'Shift codes'!$B$6,$C$9:$C$28,$A33)*'Shift codes'!$D$6+COUNTIFS($B$9:$B$28,"&lt;&gt;",V$9:V$28,'Shift codes'!$B$7,$C$9:$C$28,$A33)*'Shift codes'!$D$7+COUNTIFS($B$9:$B$28,"&lt;&gt;",V$9:V$28,'Shift codes'!$B$8,$C$9:$C$28,$A33)*'Shift codes'!$D$8+COUNTIFS($B$9:$B$28,"&lt;&gt;",V$9:V$28,'Shift codes'!$B$9,$C$9:$C$28,$A33)*'Shift codes'!$D$9+COUNTIFS($B$9:$B$28,"&lt;&gt;",V$9:V$28,'Shift codes'!$B$10,$C$9:$C$28,$A33)*'Shift codes'!$D$10)</f>
        <v>2</v>
      </c>
      <c r="W33" s="11">
        <f>IF(W$7="","",COUNTIFS($B$9:$B$28,"&lt;&gt;",W$9:W$28,'Shift codes'!$B$6,$C$9:$C$28,$A33)*'Shift codes'!$D$6+COUNTIFS($B$9:$B$28,"&lt;&gt;",W$9:W$28,'Shift codes'!$B$7,$C$9:$C$28,$A33)*'Shift codes'!$D$7+COUNTIFS($B$9:$B$28,"&lt;&gt;",W$9:W$28,'Shift codes'!$B$8,$C$9:$C$28,$A33)*'Shift codes'!$D$8+COUNTIFS($B$9:$B$28,"&lt;&gt;",W$9:W$28,'Shift codes'!$B$9,$C$9:$C$28,$A33)*'Shift codes'!$D$9+COUNTIFS($B$9:$B$28,"&lt;&gt;",W$9:W$28,'Shift codes'!$B$10,$C$9:$C$28,$A33)*'Shift codes'!$D$10)</f>
        <v>3</v>
      </c>
      <c r="X33" s="11">
        <f>IF(X$7="","",COUNTIFS($B$9:$B$28,"&lt;&gt;",X$9:X$28,'Shift codes'!$B$6,$C$9:$C$28,$A33)*'Shift codes'!$D$6+COUNTIFS($B$9:$B$28,"&lt;&gt;",X$9:X$28,'Shift codes'!$B$7,$C$9:$C$28,$A33)*'Shift codes'!$D$7+COUNTIFS($B$9:$B$28,"&lt;&gt;",X$9:X$28,'Shift codes'!$B$8,$C$9:$C$28,$A33)*'Shift codes'!$D$8+COUNTIFS($B$9:$B$28,"&lt;&gt;",X$9:X$28,'Shift codes'!$B$9,$C$9:$C$28,$A33)*'Shift codes'!$D$9+COUNTIFS($B$9:$B$28,"&lt;&gt;",X$9:X$28,'Shift codes'!$B$10,$C$9:$C$28,$A33)*'Shift codes'!$D$10)</f>
        <v>3</v>
      </c>
      <c r="Y33" s="11">
        <f>IF(Y$7="","",COUNTIFS($B$9:$B$28,"&lt;&gt;",Y$9:Y$28,'Shift codes'!$B$6,$C$9:$C$28,$A33)*'Shift codes'!$D$6+COUNTIFS($B$9:$B$28,"&lt;&gt;",Y$9:Y$28,'Shift codes'!$B$7,$C$9:$C$28,$A33)*'Shift codes'!$D$7+COUNTIFS($B$9:$B$28,"&lt;&gt;",Y$9:Y$28,'Shift codes'!$B$8,$C$9:$C$28,$A33)*'Shift codes'!$D$8+COUNTIFS($B$9:$B$28,"&lt;&gt;",Y$9:Y$28,'Shift codes'!$B$9,$C$9:$C$28,$A33)*'Shift codes'!$D$9+COUNTIFS($B$9:$B$28,"&lt;&gt;",Y$9:Y$28,'Shift codes'!$B$10,$C$9:$C$28,$A33)*'Shift codes'!$D$10)</f>
        <v>2</v>
      </c>
      <c r="Z33" s="11">
        <f>IF(Z$7="","",COUNTIFS($B$9:$B$28,"&lt;&gt;",Z$9:Z$28,'Shift codes'!$B$6,$C$9:$C$28,$A33)*'Shift codes'!$D$6+COUNTIFS($B$9:$B$28,"&lt;&gt;",Z$9:Z$28,'Shift codes'!$B$7,$C$9:$C$28,$A33)*'Shift codes'!$D$7+COUNTIFS($B$9:$B$28,"&lt;&gt;",Z$9:Z$28,'Shift codes'!$B$8,$C$9:$C$28,$A33)*'Shift codes'!$D$8+COUNTIFS($B$9:$B$28,"&lt;&gt;",Z$9:Z$28,'Shift codes'!$B$9,$C$9:$C$28,$A33)*'Shift codes'!$D$9+COUNTIFS($B$9:$B$28,"&lt;&gt;",Z$9:Z$28,'Shift codes'!$B$10,$C$9:$C$28,$A33)*'Shift codes'!$D$10)</f>
        <v>2</v>
      </c>
      <c r="AA33" s="11">
        <f>IF(AA$7="","",COUNTIFS($B$9:$B$28,"&lt;&gt;",AA$9:AA$28,'Shift codes'!$B$6,$C$9:$C$28,$A33)*'Shift codes'!$D$6+COUNTIFS($B$9:$B$28,"&lt;&gt;",AA$9:AA$28,'Shift codes'!$B$7,$C$9:$C$28,$A33)*'Shift codes'!$D$7+COUNTIFS($B$9:$B$28,"&lt;&gt;",AA$9:AA$28,'Shift codes'!$B$8,$C$9:$C$28,$A33)*'Shift codes'!$D$8+COUNTIFS($B$9:$B$28,"&lt;&gt;",AA$9:AA$28,'Shift codes'!$B$9,$C$9:$C$28,$A33)*'Shift codes'!$D$9+COUNTIFS($B$9:$B$28,"&lt;&gt;",AA$9:AA$28,'Shift codes'!$B$10,$C$9:$C$28,$A33)*'Shift codes'!$D$10)</f>
        <v>2</v>
      </c>
      <c r="AB33" s="11">
        <f>IF(AB$7="","",COUNTIFS($B$9:$B$28,"&lt;&gt;",AB$9:AB$28,'Shift codes'!$B$6,$C$9:$C$28,$A33)*'Shift codes'!$D$6+COUNTIFS($B$9:$B$28,"&lt;&gt;",AB$9:AB$28,'Shift codes'!$B$7,$C$9:$C$28,$A33)*'Shift codes'!$D$7+COUNTIFS($B$9:$B$28,"&lt;&gt;",AB$9:AB$28,'Shift codes'!$B$8,$C$9:$C$28,$A33)*'Shift codes'!$D$8+COUNTIFS($B$9:$B$28,"&lt;&gt;",AB$9:AB$28,'Shift codes'!$B$9,$C$9:$C$28,$A33)*'Shift codes'!$D$9+COUNTIFS($B$9:$B$28,"&lt;&gt;",AB$9:AB$28,'Shift codes'!$B$10,$C$9:$C$28,$A33)*'Shift codes'!$D$10)</f>
        <v>2</v>
      </c>
      <c r="AC33" s="11">
        <f>IF(AC$7="","",COUNTIFS($B$9:$B$28,"&lt;&gt;",AC$9:AC$28,'Shift codes'!$B$6,$C$9:$C$28,$A33)*'Shift codes'!$D$6+COUNTIFS($B$9:$B$28,"&lt;&gt;",AC$9:AC$28,'Shift codes'!$B$7,$C$9:$C$28,$A33)*'Shift codes'!$D$7+COUNTIFS($B$9:$B$28,"&lt;&gt;",AC$9:AC$28,'Shift codes'!$B$8,$C$9:$C$28,$A33)*'Shift codes'!$D$8+COUNTIFS($B$9:$B$28,"&lt;&gt;",AC$9:AC$28,'Shift codes'!$B$9,$C$9:$C$28,$A33)*'Shift codes'!$D$9+COUNTIFS($B$9:$B$28,"&lt;&gt;",AC$9:AC$28,'Shift codes'!$B$10,$C$9:$C$28,$A33)*'Shift codes'!$D$10)</f>
        <v>2</v>
      </c>
      <c r="AD33" s="11">
        <f>IF(AD$7="","",COUNTIFS($B$9:$B$28,"&lt;&gt;",AD$9:AD$28,'Shift codes'!$B$6,$C$9:$C$28,$A33)*'Shift codes'!$D$6+COUNTIFS($B$9:$B$28,"&lt;&gt;",AD$9:AD$28,'Shift codes'!$B$7,$C$9:$C$28,$A33)*'Shift codes'!$D$7+COUNTIFS($B$9:$B$28,"&lt;&gt;",AD$9:AD$28,'Shift codes'!$B$8,$C$9:$C$28,$A33)*'Shift codes'!$D$8+COUNTIFS($B$9:$B$28,"&lt;&gt;",AD$9:AD$28,'Shift codes'!$B$9,$C$9:$C$28,$A33)*'Shift codes'!$D$9+COUNTIFS($B$9:$B$28,"&lt;&gt;",AD$9:AD$28,'Shift codes'!$B$10,$C$9:$C$28,$A33)*'Shift codes'!$D$10)</f>
        <v>2</v>
      </c>
      <c r="AE33" s="11">
        <f>IF(AE$7="","",COUNTIFS($B$9:$B$28,"&lt;&gt;",AE$9:AE$28,'Shift codes'!$B$6,$C$9:$C$28,$A33)*'Shift codes'!$D$6+COUNTIFS($B$9:$B$28,"&lt;&gt;",AE$9:AE$28,'Shift codes'!$B$7,$C$9:$C$28,$A33)*'Shift codes'!$D$7+COUNTIFS($B$9:$B$28,"&lt;&gt;",AE$9:AE$28,'Shift codes'!$B$8,$C$9:$C$28,$A33)*'Shift codes'!$D$8+COUNTIFS($B$9:$B$28,"&lt;&gt;",AE$9:AE$28,'Shift codes'!$B$9,$C$9:$C$28,$A33)*'Shift codes'!$D$9+COUNTIFS($B$9:$B$28,"&lt;&gt;",AE$9:AE$28,'Shift codes'!$B$10,$C$9:$C$28,$A33)*'Shift codes'!$D$10)</f>
        <v>3</v>
      </c>
      <c r="AF33" s="11">
        <f>IF(AF$7="","",COUNTIFS($B$9:$B$28,"&lt;&gt;",AF$9:AF$28,'Shift codes'!$B$6,$C$9:$C$28,$A33)*'Shift codes'!$D$6+COUNTIFS($B$9:$B$28,"&lt;&gt;",AF$9:AF$28,'Shift codes'!$B$7,$C$9:$C$28,$A33)*'Shift codes'!$D$7+COUNTIFS($B$9:$B$28,"&lt;&gt;",AF$9:AF$28,'Shift codes'!$B$8,$C$9:$C$28,$A33)*'Shift codes'!$D$8+COUNTIFS($B$9:$B$28,"&lt;&gt;",AF$9:AF$28,'Shift codes'!$B$9,$C$9:$C$28,$A33)*'Shift codes'!$D$9+COUNTIFS($B$9:$B$28,"&lt;&gt;",AF$9:AF$28,'Shift codes'!$B$10,$C$9:$C$28,$A33)*'Shift codes'!$D$10)</f>
        <v>3</v>
      </c>
      <c r="AG33" s="11">
        <f>IF(AG$7="","",COUNTIFS($B$9:$B$28,"&lt;&gt;",AG$9:AG$28,'Shift codes'!$B$6,$C$9:$C$28,$A33)*'Shift codes'!$D$6+COUNTIFS($B$9:$B$28,"&lt;&gt;",AG$9:AG$28,'Shift codes'!$B$7,$C$9:$C$28,$A33)*'Shift codes'!$D$7+COUNTIFS($B$9:$B$28,"&lt;&gt;",AG$9:AG$28,'Shift codes'!$B$8,$C$9:$C$28,$A33)*'Shift codes'!$D$8+COUNTIFS($B$9:$B$28,"&lt;&gt;",AG$9:AG$28,'Shift codes'!$B$9,$C$9:$C$28,$A33)*'Shift codes'!$D$9+COUNTIFS($B$9:$B$28,"&lt;&gt;",AG$9:AG$28,'Shift codes'!$B$10,$C$9:$C$28,$A33)*'Shift codes'!$D$10)</f>
        <v>2</v>
      </c>
      <c r="AH33" s="11">
        <f>IF(AH$7="","",COUNTIFS($B$9:$B$28,"&lt;&gt;",AH$9:AH$28,'Shift codes'!$B$6,$C$9:$C$28,$A33)*'Shift codes'!$D$6+COUNTIFS($B$9:$B$28,"&lt;&gt;",AH$9:AH$28,'Shift codes'!$B$7,$C$9:$C$28,$A33)*'Shift codes'!$D$7+COUNTIFS($B$9:$B$28,"&lt;&gt;",AH$9:AH$28,'Shift codes'!$B$8,$C$9:$C$28,$A33)*'Shift codes'!$D$8+COUNTIFS($B$9:$B$28,"&lt;&gt;",AH$9:AH$28,'Shift codes'!$B$9,$C$9:$C$28,$A33)*'Shift codes'!$D$9+COUNTIFS($B$9:$B$28,"&lt;&gt;",AH$9:AH$28,'Shift codes'!$B$10,$C$9:$C$28,$A33)*'Shift codes'!$D$10)</f>
        <v>2</v>
      </c>
      <c r="AI33" s="11">
        <f>IF(AI$7="","",COUNTIFS($B$9:$B$28,"&lt;&gt;",AI$9:AI$28,'Shift codes'!$B$6,$C$9:$C$28,$A33)*'Shift codes'!$D$6+COUNTIFS($B$9:$B$28,"&lt;&gt;",AI$9:AI$28,'Shift codes'!$B$7,$C$9:$C$28,$A33)*'Shift codes'!$D$7+COUNTIFS($B$9:$B$28,"&lt;&gt;",AI$9:AI$28,'Shift codes'!$B$8,$C$9:$C$28,$A33)*'Shift codes'!$D$8+COUNTIFS($B$9:$B$28,"&lt;&gt;",AI$9:AI$28,'Shift codes'!$B$9,$C$9:$C$28,$A33)*'Shift codes'!$D$9+COUNTIFS($B$9:$B$28,"&lt;&gt;",AI$9:AI$28,'Shift codes'!$B$10,$C$9:$C$28,$A33)*'Shift codes'!$D$10)</f>
        <v/>
      </c>
    </row>
    <row r="35" spans="1:41">
      <c r="A35" s="3" t="s">
        <v>53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</sheetData>
  <mergeCells count="12">
    <mergeCell ref="A1:AO2"/>
    <mergeCell ref="E4:AO4"/>
    <mergeCell ref="A5:AO5"/>
    <mergeCell ref="A7:A8"/>
    <mergeCell ref="B7:B8"/>
    <mergeCell ref="C7:C8"/>
    <mergeCell ref="D7:D8"/>
    <mergeCell ref="AO7:AO8"/>
    <mergeCell ref="A31:C31"/>
    <mergeCell ref="A32:C32"/>
    <mergeCell ref="A33:C33"/>
    <mergeCell ref="A35:AO36"/>
  </mergeCells>
  <conditionalFormatting sqref="A9:A28">
    <cfRule type="expression" dxfId="0" priority="3">
      <formula>AND(A9&lt;&gt;"",COUNTIF($A$9:$A$28,A9)&gt;1)</formula>
    </cfRule>
  </conditionalFormatting>
  <conditionalFormatting sqref="E7:AI28">
    <cfRule type="expression" dxfId="1" priority="2">
      <formula>E$7=""</formula>
    </cfRule>
  </conditionalFormatting>
  <conditionalFormatting sqref="E9:AI28">
    <cfRule type="expression" dxfId="0" priority="1" stopIfTrue="1">
      <formula>AND(E9&lt;&gt;"",OR(E$7="",COUNTIF(ShiftCodes,E9)=0,$B9=""))</formula>
    </cfRule>
    <cfRule type="expression" dxfId="2" priority="4">
      <formula>AND(E9&lt;&gt;"",E9=ShiftCode1)</formula>
    </cfRule>
    <cfRule type="expression" dxfId="3" priority="5">
      <formula>AND(E9&lt;&gt;"",E9=ShiftCode2)</formula>
    </cfRule>
    <cfRule type="expression" dxfId="4" priority="6">
      <formula>AND(E9&lt;&gt;"",E9=ShiftCode3)</formula>
    </cfRule>
    <cfRule type="expression" dxfId="5" priority="7">
      <formula>AND(E9&lt;&gt;"",E9=ShiftCode4)</formula>
    </cfRule>
    <cfRule type="expression" dxfId="6" priority="8">
      <formula>AND(E9&lt;&gt;"",E9=ShiftCode5)</formula>
    </cfRule>
  </conditionalFormatting>
  <dataValidations count="3">
    <dataValidation type="whole" allowBlank="1" showInputMessage="1" showErrorMessage="1" sqref="B4">
      <formula1>2000</formula1>
      <formula2>2100</formula2>
    </dataValidation>
    <dataValidation type="whole" allowBlank="1" showInputMessage="1" showErrorMessage="1" sqref="D4">
      <formula1>1</formula1>
      <formula2>12</formula2>
    </dataValidation>
    <dataValidation type="list" allowBlank="1" showInputMessage="1" showErrorMessage="1" errorTitle="Check shift code" error="Choose a code from Shift codes." sqref="E9:AI28">
      <formula1>ShiftCodes</formula1>
    </dataValidation>
  </dataValidations>
  <pageMargins left="0.2" right="0.2" top="0.3" bottom="0.3" header="0.3" footer="0.3"/>
  <pageSetup paperSize="8" orientation="landscape"/>
  <headerFooter>
    <oddFooter>&amp;LDAYROVA · dayrova.com&amp;R&amp;P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6" width="15.7109375" customWidth="1"/>
    <col min="7" max="8" width="16.7109375" customWidth="1"/>
  </cols>
  <sheetData>
    <row r="1" spans="1:8">
      <c r="A1" s="2" t="s">
        <v>67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4" spans="1:8">
      <c r="A4" s="1" t="s">
        <v>68</v>
      </c>
      <c r="B4" s="1"/>
      <c r="C4" s="1"/>
      <c r="D4" s="1"/>
      <c r="E4" s="1"/>
      <c r="F4" s="1"/>
      <c r="G4" s="1"/>
      <c r="H4" s="1"/>
    </row>
    <row r="5" spans="1:8">
      <c r="G5" s="6" t="s">
        <v>49</v>
      </c>
      <c r="H5" s="6" t="s">
        <v>50</v>
      </c>
    </row>
    <row r="6" spans="1:8">
      <c r="A6" s="5" t="s">
        <v>69</v>
      </c>
      <c r="B6" s="5" t="str">
        <f>'Shift codes'!B6</f>
        <v>D</v>
      </c>
      <c r="C6" s="5" t="str">
        <f>'Shift codes'!B7</f>
        <v>E</v>
      </c>
      <c r="D6" s="5" t="str">
        <f>'Shift codes'!B8</f>
        <v>N</v>
      </c>
      <c r="E6" s="5" t="str">
        <f>'Shift codes'!B9</f>
        <v>O</v>
      </c>
      <c r="F6" s="5" t="str">
        <f>'Shift codes'!B10</f>
        <v>L</v>
      </c>
      <c r="G6" s="5" t="s">
        <v>70</v>
      </c>
      <c r="H6" s="5" t="s">
        <v>71</v>
      </c>
    </row>
    <row r="7" spans="1:8">
      <c r="A7" s="12">
        <f>'Monthly roster'!E7</f>
        <v>46327</v>
      </c>
      <c r="B7" s="10">
        <f>IF($A7="","",COUNTIFS('Monthly roster'!$B$9:$B$28,"&lt;&gt;",'Monthly roster'!E$9:E$28,B$6))</f>
        <v>0</v>
      </c>
      <c r="C7" s="10">
        <f>IF($A7="","",COUNTIFS('Monthly roster'!$B$9:$B$28,"&lt;&gt;",'Monthly roster'!E$9:E$28,C$6))</f>
        <v>0</v>
      </c>
      <c r="D7" s="10">
        <f>IF($A7="","",COUNTIFS('Monthly roster'!$B$9:$B$28,"&lt;&gt;",'Monthly roster'!E$9:E$28,D$6))</f>
        <v>0</v>
      </c>
      <c r="E7" s="10">
        <f>IF($A7="","",COUNTIFS('Monthly roster'!$B$9:$B$28,"&lt;&gt;",'Monthly roster'!E$9:E$28,E$6))</f>
        <v>0</v>
      </c>
      <c r="F7" s="10">
        <f>IF($A7="","",COUNTIFS('Monthly roster'!$B$9:$B$28,"&lt;&gt;",'Monthly roster'!E$9:E$28,F$6))</f>
        <v>0</v>
      </c>
      <c r="G7" s="10">
        <f>IF($A7="","",COUNTIFS('Monthly roster'!$B$9:$B$28,"&lt;&gt;",'Monthly roster'!$C$9:$C$28,G$5,'Monthly roster'!E$9:E$28,'Shift codes'!$B$6)*'Shift codes'!$D$6+COUNTIFS('Monthly roster'!$B$9:$B$28,"&lt;&gt;",'Monthly roster'!$C$9:$C$28,G$5,'Monthly roster'!E$9:E$28,'Shift codes'!$B$7)*'Shift codes'!$D$7+COUNTIFS('Monthly roster'!$B$9:$B$28,"&lt;&gt;",'Monthly roster'!$C$9:$C$28,G$5,'Monthly roster'!E$9:E$28,'Shift codes'!$B$8)*'Shift codes'!$D$8+COUNTIFS('Monthly roster'!$B$9:$B$28,"&lt;&gt;",'Monthly roster'!$C$9:$C$28,G$5,'Monthly roster'!E$9:E$28,'Shift codes'!$B$9)*'Shift codes'!$D$9+COUNTIFS('Monthly roster'!$B$9:$B$28,"&lt;&gt;",'Monthly roster'!$C$9:$C$28,G$5,'Monthly roster'!E$9:E$28,'Shift codes'!$B$10)*'Shift codes'!$D$10)</f>
        <v>0</v>
      </c>
      <c r="H7" s="10">
        <f>IF($A7="","",COUNTIFS('Monthly roster'!$B$9:$B$28,"&lt;&gt;",'Monthly roster'!$C$9:$C$28,H$5,'Monthly roster'!E$9:E$28,'Shift codes'!$B$6)*'Shift codes'!$D$6+COUNTIFS('Monthly roster'!$B$9:$B$28,"&lt;&gt;",'Monthly roster'!$C$9:$C$28,H$5,'Monthly roster'!E$9:E$28,'Shift codes'!$B$7)*'Shift codes'!$D$7+COUNTIFS('Monthly roster'!$B$9:$B$28,"&lt;&gt;",'Monthly roster'!$C$9:$C$28,H$5,'Monthly roster'!E$9:E$28,'Shift codes'!$B$8)*'Shift codes'!$D$8+COUNTIFS('Monthly roster'!$B$9:$B$28,"&lt;&gt;",'Monthly roster'!$C$9:$C$28,H$5,'Monthly roster'!E$9:E$28,'Shift codes'!$B$9)*'Shift codes'!$D$9+COUNTIFS('Monthly roster'!$B$9:$B$28,"&lt;&gt;",'Monthly roster'!$C$9:$C$28,H$5,'Monthly roster'!E$9:E$28,'Shift codes'!$B$10)*'Shift codes'!$D$10)</f>
        <v>0</v>
      </c>
    </row>
    <row r="8" spans="1:8">
      <c r="A8" s="12">
        <f>'Monthly roster'!F7</f>
        <v>46328</v>
      </c>
      <c r="B8" s="10">
        <f>IF($A8="","",COUNTIFS('Monthly roster'!$B$9:$B$28,"&lt;&gt;",'Monthly roster'!F$9:F$28,B$6))</f>
        <v>0</v>
      </c>
      <c r="C8" s="10">
        <f>IF($A8="","",COUNTIFS('Monthly roster'!$B$9:$B$28,"&lt;&gt;",'Monthly roster'!F$9:F$28,C$6))</f>
        <v>0</v>
      </c>
      <c r="D8" s="10">
        <f>IF($A8="","",COUNTIFS('Monthly roster'!$B$9:$B$28,"&lt;&gt;",'Monthly roster'!F$9:F$28,D$6))</f>
        <v>0</v>
      </c>
      <c r="E8" s="10">
        <f>IF($A8="","",COUNTIFS('Monthly roster'!$B$9:$B$28,"&lt;&gt;",'Monthly roster'!F$9:F$28,E$6))</f>
        <v>0</v>
      </c>
      <c r="F8" s="10">
        <f>IF($A8="","",COUNTIFS('Monthly roster'!$B$9:$B$28,"&lt;&gt;",'Monthly roster'!F$9:F$28,F$6))</f>
        <v>0</v>
      </c>
      <c r="G8" s="10">
        <f>IF($A8="","",COUNTIFS('Monthly roster'!$B$9:$B$28,"&lt;&gt;",'Monthly roster'!$C$9:$C$28,G$5,'Monthly roster'!F$9:F$28,'Shift codes'!$B$6)*'Shift codes'!$D$6+COUNTIFS('Monthly roster'!$B$9:$B$28,"&lt;&gt;",'Monthly roster'!$C$9:$C$28,G$5,'Monthly roster'!F$9:F$28,'Shift codes'!$B$7)*'Shift codes'!$D$7+COUNTIFS('Monthly roster'!$B$9:$B$28,"&lt;&gt;",'Monthly roster'!$C$9:$C$28,G$5,'Monthly roster'!F$9:F$28,'Shift codes'!$B$8)*'Shift codes'!$D$8+COUNTIFS('Monthly roster'!$B$9:$B$28,"&lt;&gt;",'Monthly roster'!$C$9:$C$28,G$5,'Monthly roster'!F$9:F$28,'Shift codes'!$B$9)*'Shift codes'!$D$9+COUNTIFS('Monthly roster'!$B$9:$B$28,"&lt;&gt;",'Monthly roster'!$C$9:$C$28,G$5,'Monthly roster'!F$9:F$28,'Shift codes'!$B$10)*'Shift codes'!$D$10)</f>
        <v>0</v>
      </c>
      <c r="H8" s="10">
        <f>IF($A8="","",COUNTIFS('Monthly roster'!$B$9:$B$28,"&lt;&gt;",'Monthly roster'!$C$9:$C$28,H$5,'Monthly roster'!F$9:F$28,'Shift codes'!$B$6)*'Shift codes'!$D$6+COUNTIFS('Monthly roster'!$B$9:$B$28,"&lt;&gt;",'Monthly roster'!$C$9:$C$28,H$5,'Monthly roster'!F$9:F$28,'Shift codes'!$B$7)*'Shift codes'!$D$7+COUNTIFS('Monthly roster'!$B$9:$B$28,"&lt;&gt;",'Monthly roster'!$C$9:$C$28,H$5,'Monthly roster'!F$9:F$28,'Shift codes'!$B$8)*'Shift codes'!$D$8+COUNTIFS('Monthly roster'!$B$9:$B$28,"&lt;&gt;",'Monthly roster'!$C$9:$C$28,H$5,'Monthly roster'!F$9:F$28,'Shift codes'!$B$9)*'Shift codes'!$D$9+COUNTIFS('Monthly roster'!$B$9:$B$28,"&lt;&gt;",'Monthly roster'!$C$9:$C$28,H$5,'Monthly roster'!F$9:F$28,'Shift codes'!$B$10)*'Shift codes'!$D$10)</f>
        <v>0</v>
      </c>
    </row>
    <row r="9" spans="1:8">
      <c r="A9" s="12">
        <f>'Monthly roster'!G7</f>
        <v>46329</v>
      </c>
      <c r="B9" s="10">
        <f>IF($A9="","",COUNTIFS('Monthly roster'!$B$9:$B$28,"&lt;&gt;",'Monthly roster'!G$9:G$28,B$6))</f>
        <v>0</v>
      </c>
      <c r="C9" s="10">
        <f>IF($A9="","",COUNTIFS('Monthly roster'!$B$9:$B$28,"&lt;&gt;",'Monthly roster'!G$9:G$28,C$6))</f>
        <v>0</v>
      </c>
      <c r="D9" s="10">
        <f>IF($A9="","",COUNTIFS('Monthly roster'!$B$9:$B$28,"&lt;&gt;",'Monthly roster'!G$9:G$28,D$6))</f>
        <v>0</v>
      </c>
      <c r="E9" s="10">
        <f>IF($A9="","",COUNTIFS('Monthly roster'!$B$9:$B$28,"&lt;&gt;",'Monthly roster'!G$9:G$28,E$6))</f>
        <v>0</v>
      </c>
      <c r="F9" s="10">
        <f>IF($A9="","",COUNTIFS('Monthly roster'!$B$9:$B$28,"&lt;&gt;",'Monthly roster'!G$9:G$28,F$6))</f>
        <v>0</v>
      </c>
      <c r="G9" s="10">
        <f>IF($A9="","",COUNTIFS('Monthly roster'!$B$9:$B$28,"&lt;&gt;",'Monthly roster'!$C$9:$C$28,G$5,'Monthly roster'!G$9:G$28,'Shift codes'!$B$6)*'Shift codes'!$D$6+COUNTIFS('Monthly roster'!$B$9:$B$28,"&lt;&gt;",'Monthly roster'!$C$9:$C$28,G$5,'Monthly roster'!G$9:G$28,'Shift codes'!$B$7)*'Shift codes'!$D$7+COUNTIFS('Monthly roster'!$B$9:$B$28,"&lt;&gt;",'Monthly roster'!$C$9:$C$28,G$5,'Monthly roster'!G$9:G$28,'Shift codes'!$B$8)*'Shift codes'!$D$8+COUNTIFS('Monthly roster'!$B$9:$B$28,"&lt;&gt;",'Monthly roster'!$C$9:$C$28,G$5,'Monthly roster'!G$9:G$28,'Shift codes'!$B$9)*'Shift codes'!$D$9+COUNTIFS('Monthly roster'!$B$9:$B$28,"&lt;&gt;",'Monthly roster'!$C$9:$C$28,G$5,'Monthly roster'!G$9:G$28,'Shift codes'!$B$10)*'Shift codes'!$D$10)</f>
        <v>0</v>
      </c>
      <c r="H9" s="10">
        <f>IF($A9="","",COUNTIFS('Monthly roster'!$B$9:$B$28,"&lt;&gt;",'Monthly roster'!$C$9:$C$28,H$5,'Monthly roster'!G$9:G$28,'Shift codes'!$B$6)*'Shift codes'!$D$6+COUNTIFS('Monthly roster'!$B$9:$B$28,"&lt;&gt;",'Monthly roster'!$C$9:$C$28,H$5,'Monthly roster'!G$9:G$28,'Shift codes'!$B$7)*'Shift codes'!$D$7+COUNTIFS('Monthly roster'!$B$9:$B$28,"&lt;&gt;",'Monthly roster'!$C$9:$C$28,H$5,'Monthly roster'!G$9:G$28,'Shift codes'!$B$8)*'Shift codes'!$D$8+COUNTIFS('Monthly roster'!$B$9:$B$28,"&lt;&gt;",'Monthly roster'!$C$9:$C$28,H$5,'Monthly roster'!G$9:G$28,'Shift codes'!$B$9)*'Shift codes'!$D$9+COUNTIFS('Monthly roster'!$B$9:$B$28,"&lt;&gt;",'Monthly roster'!$C$9:$C$28,H$5,'Monthly roster'!G$9:G$28,'Shift codes'!$B$10)*'Shift codes'!$D$10)</f>
        <v>0</v>
      </c>
    </row>
    <row r="10" spans="1:8">
      <c r="A10" s="12">
        <f>'Monthly roster'!H7</f>
        <v>46330</v>
      </c>
      <c r="B10" s="10">
        <f>IF($A10="","",COUNTIFS('Monthly roster'!$B$9:$B$28,"&lt;&gt;",'Monthly roster'!H$9:H$28,B$6))</f>
        <v>0</v>
      </c>
      <c r="C10" s="10">
        <f>IF($A10="","",COUNTIFS('Monthly roster'!$B$9:$B$28,"&lt;&gt;",'Monthly roster'!H$9:H$28,C$6))</f>
        <v>0</v>
      </c>
      <c r="D10" s="10">
        <f>IF($A10="","",COUNTIFS('Monthly roster'!$B$9:$B$28,"&lt;&gt;",'Monthly roster'!H$9:H$28,D$6))</f>
        <v>0</v>
      </c>
      <c r="E10" s="10">
        <f>IF($A10="","",COUNTIFS('Monthly roster'!$B$9:$B$28,"&lt;&gt;",'Monthly roster'!H$9:H$28,E$6))</f>
        <v>0</v>
      </c>
      <c r="F10" s="10">
        <f>IF($A10="","",COUNTIFS('Monthly roster'!$B$9:$B$28,"&lt;&gt;",'Monthly roster'!H$9:H$28,F$6))</f>
        <v>0</v>
      </c>
      <c r="G10" s="10">
        <f>IF($A10="","",COUNTIFS('Monthly roster'!$B$9:$B$28,"&lt;&gt;",'Monthly roster'!$C$9:$C$28,G$5,'Monthly roster'!H$9:H$28,'Shift codes'!$B$6)*'Shift codes'!$D$6+COUNTIFS('Monthly roster'!$B$9:$B$28,"&lt;&gt;",'Monthly roster'!$C$9:$C$28,G$5,'Monthly roster'!H$9:H$28,'Shift codes'!$B$7)*'Shift codes'!$D$7+COUNTIFS('Monthly roster'!$B$9:$B$28,"&lt;&gt;",'Monthly roster'!$C$9:$C$28,G$5,'Monthly roster'!H$9:H$28,'Shift codes'!$B$8)*'Shift codes'!$D$8+COUNTIFS('Monthly roster'!$B$9:$B$28,"&lt;&gt;",'Monthly roster'!$C$9:$C$28,G$5,'Monthly roster'!H$9:H$28,'Shift codes'!$B$9)*'Shift codes'!$D$9+COUNTIFS('Monthly roster'!$B$9:$B$28,"&lt;&gt;",'Monthly roster'!$C$9:$C$28,G$5,'Monthly roster'!H$9:H$28,'Shift codes'!$B$10)*'Shift codes'!$D$10)</f>
        <v>0</v>
      </c>
      <c r="H10" s="10">
        <f>IF($A10="","",COUNTIFS('Monthly roster'!$B$9:$B$28,"&lt;&gt;",'Monthly roster'!$C$9:$C$28,H$5,'Monthly roster'!H$9:H$28,'Shift codes'!$B$6)*'Shift codes'!$D$6+COUNTIFS('Monthly roster'!$B$9:$B$28,"&lt;&gt;",'Monthly roster'!$C$9:$C$28,H$5,'Monthly roster'!H$9:H$28,'Shift codes'!$B$7)*'Shift codes'!$D$7+COUNTIFS('Monthly roster'!$B$9:$B$28,"&lt;&gt;",'Monthly roster'!$C$9:$C$28,H$5,'Monthly roster'!H$9:H$28,'Shift codes'!$B$8)*'Shift codes'!$D$8+COUNTIFS('Monthly roster'!$B$9:$B$28,"&lt;&gt;",'Monthly roster'!$C$9:$C$28,H$5,'Monthly roster'!H$9:H$28,'Shift codes'!$B$9)*'Shift codes'!$D$9+COUNTIFS('Monthly roster'!$B$9:$B$28,"&lt;&gt;",'Monthly roster'!$C$9:$C$28,H$5,'Monthly roster'!H$9:H$28,'Shift codes'!$B$10)*'Shift codes'!$D$10)</f>
        <v>0</v>
      </c>
    </row>
    <row r="11" spans="1:8">
      <c r="A11" s="12">
        <f>'Monthly roster'!I7</f>
        <v>46331</v>
      </c>
      <c r="B11" s="10">
        <f>IF($A11="","",COUNTIFS('Monthly roster'!$B$9:$B$28,"&lt;&gt;",'Monthly roster'!I$9:I$28,B$6))</f>
        <v>0</v>
      </c>
      <c r="C11" s="10">
        <f>IF($A11="","",COUNTIFS('Monthly roster'!$B$9:$B$28,"&lt;&gt;",'Monthly roster'!I$9:I$28,C$6))</f>
        <v>0</v>
      </c>
      <c r="D11" s="10">
        <f>IF($A11="","",COUNTIFS('Monthly roster'!$B$9:$B$28,"&lt;&gt;",'Monthly roster'!I$9:I$28,D$6))</f>
        <v>0</v>
      </c>
      <c r="E11" s="10">
        <f>IF($A11="","",COUNTIFS('Monthly roster'!$B$9:$B$28,"&lt;&gt;",'Monthly roster'!I$9:I$28,E$6))</f>
        <v>0</v>
      </c>
      <c r="F11" s="10">
        <f>IF($A11="","",COUNTIFS('Monthly roster'!$B$9:$B$28,"&lt;&gt;",'Monthly roster'!I$9:I$28,F$6))</f>
        <v>0</v>
      </c>
      <c r="G11" s="10">
        <f>IF($A11="","",COUNTIFS('Monthly roster'!$B$9:$B$28,"&lt;&gt;",'Monthly roster'!$C$9:$C$28,G$5,'Monthly roster'!I$9:I$28,'Shift codes'!$B$6)*'Shift codes'!$D$6+COUNTIFS('Monthly roster'!$B$9:$B$28,"&lt;&gt;",'Monthly roster'!$C$9:$C$28,G$5,'Monthly roster'!I$9:I$28,'Shift codes'!$B$7)*'Shift codes'!$D$7+COUNTIFS('Monthly roster'!$B$9:$B$28,"&lt;&gt;",'Monthly roster'!$C$9:$C$28,G$5,'Monthly roster'!I$9:I$28,'Shift codes'!$B$8)*'Shift codes'!$D$8+COUNTIFS('Monthly roster'!$B$9:$B$28,"&lt;&gt;",'Monthly roster'!$C$9:$C$28,G$5,'Monthly roster'!I$9:I$28,'Shift codes'!$B$9)*'Shift codes'!$D$9+COUNTIFS('Monthly roster'!$B$9:$B$28,"&lt;&gt;",'Monthly roster'!$C$9:$C$28,G$5,'Monthly roster'!I$9:I$28,'Shift codes'!$B$10)*'Shift codes'!$D$10)</f>
        <v>0</v>
      </c>
      <c r="H11" s="10">
        <f>IF($A11="","",COUNTIFS('Monthly roster'!$B$9:$B$28,"&lt;&gt;",'Monthly roster'!$C$9:$C$28,H$5,'Monthly roster'!I$9:I$28,'Shift codes'!$B$6)*'Shift codes'!$D$6+COUNTIFS('Monthly roster'!$B$9:$B$28,"&lt;&gt;",'Monthly roster'!$C$9:$C$28,H$5,'Monthly roster'!I$9:I$28,'Shift codes'!$B$7)*'Shift codes'!$D$7+COUNTIFS('Monthly roster'!$B$9:$B$28,"&lt;&gt;",'Monthly roster'!$C$9:$C$28,H$5,'Monthly roster'!I$9:I$28,'Shift codes'!$B$8)*'Shift codes'!$D$8+COUNTIFS('Monthly roster'!$B$9:$B$28,"&lt;&gt;",'Monthly roster'!$C$9:$C$28,H$5,'Monthly roster'!I$9:I$28,'Shift codes'!$B$9)*'Shift codes'!$D$9+COUNTIFS('Monthly roster'!$B$9:$B$28,"&lt;&gt;",'Monthly roster'!$C$9:$C$28,H$5,'Monthly roster'!I$9:I$28,'Shift codes'!$B$10)*'Shift codes'!$D$10)</f>
        <v>0</v>
      </c>
    </row>
    <row r="12" spans="1:8">
      <c r="A12" s="12">
        <f>'Monthly roster'!J7</f>
        <v>46332</v>
      </c>
      <c r="B12" s="10">
        <f>IF($A12="","",COUNTIFS('Monthly roster'!$B$9:$B$28,"&lt;&gt;",'Monthly roster'!J$9:J$28,B$6))</f>
        <v>0</v>
      </c>
      <c r="C12" s="10">
        <f>IF($A12="","",COUNTIFS('Monthly roster'!$B$9:$B$28,"&lt;&gt;",'Monthly roster'!J$9:J$28,C$6))</f>
        <v>0</v>
      </c>
      <c r="D12" s="10">
        <f>IF($A12="","",COUNTIFS('Monthly roster'!$B$9:$B$28,"&lt;&gt;",'Monthly roster'!J$9:J$28,D$6))</f>
        <v>0</v>
      </c>
      <c r="E12" s="10">
        <f>IF($A12="","",COUNTIFS('Monthly roster'!$B$9:$B$28,"&lt;&gt;",'Monthly roster'!J$9:J$28,E$6))</f>
        <v>0</v>
      </c>
      <c r="F12" s="10">
        <f>IF($A12="","",COUNTIFS('Monthly roster'!$B$9:$B$28,"&lt;&gt;",'Monthly roster'!J$9:J$28,F$6))</f>
        <v>0</v>
      </c>
      <c r="G12" s="10">
        <f>IF($A12="","",COUNTIFS('Monthly roster'!$B$9:$B$28,"&lt;&gt;",'Monthly roster'!$C$9:$C$28,G$5,'Monthly roster'!J$9:J$28,'Shift codes'!$B$6)*'Shift codes'!$D$6+COUNTIFS('Monthly roster'!$B$9:$B$28,"&lt;&gt;",'Monthly roster'!$C$9:$C$28,G$5,'Monthly roster'!J$9:J$28,'Shift codes'!$B$7)*'Shift codes'!$D$7+COUNTIFS('Monthly roster'!$B$9:$B$28,"&lt;&gt;",'Monthly roster'!$C$9:$C$28,G$5,'Monthly roster'!J$9:J$28,'Shift codes'!$B$8)*'Shift codes'!$D$8+COUNTIFS('Monthly roster'!$B$9:$B$28,"&lt;&gt;",'Monthly roster'!$C$9:$C$28,G$5,'Monthly roster'!J$9:J$28,'Shift codes'!$B$9)*'Shift codes'!$D$9+COUNTIFS('Monthly roster'!$B$9:$B$28,"&lt;&gt;",'Monthly roster'!$C$9:$C$28,G$5,'Monthly roster'!J$9:J$28,'Shift codes'!$B$10)*'Shift codes'!$D$10)</f>
        <v>0</v>
      </c>
      <c r="H12" s="10">
        <f>IF($A12="","",COUNTIFS('Monthly roster'!$B$9:$B$28,"&lt;&gt;",'Monthly roster'!$C$9:$C$28,H$5,'Monthly roster'!J$9:J$28,'Shift codes'!$B$6)*'Shift codes'!$D$6+COUNTIFS('Monthly roster'!$B$9:$B$28,"&lt;&gt;",'Monthly roster'!$C$9:$C$28,H$5,'Monthly roster'!J$9:J$28,'Shift codes'!$B$7)*'Shift codes'!$D$7+COUNTIFS('Monthly roster'!$B$9:$B$28,"&lt;&gt;",'Monthly roster'!$C$9:$C$28,H$5,'Monthly roster'!J$9:J$28,'Shift codes'!$B$8)*'Shift codes'!$D$8+COUNTIFS('Monthly roster'!$B$9:$B$28,"&lt;&gt;",'Monthly roster'!$C$9:$C$28,H$5,'Monthly roster'!J$9:J$28,'Shift codes'!$B$9)*'Shift codes'!$D$9+COUNTIFS('Monthly roster'!$B$9:$B$28,"&lt;&gt;",'Monthly roster'!$C$9:$C$28,H$5,'Monthly roster'!J$9:J$28,'Shift codes'!$B$10)*'Shift codes'!$D$10)</f>
        <v>0</v>
      </c>
    </row>
    <row r="13" spans="1:8">
      <c r="A13" s="12">
        <f>'Monthly roster'!K7</f>
        <v>46333</v>
      </c>
      <c r="B13" s="10">
        <f>IF($A13="","",COUNTIFS('Monthly roster'!$B$9:$B$28,"&lt;&gt;",'Monthly roster'!K$9:K$28,B$6))</f>
        <v>0</v>
      </c>
      <c r="C13" s="10">
        <f>IF($A13="","",COUNTIFS('Monthly roster'!$B$9:$B$28,"&lt;&gt;",'Monthly roster'!K$9:K$28,C$6))</f>
        <v>0</v>
      </c>
      <c r="D13" s="10">
        <f>IF($A13="","",COUNTIFS('Monthly roster'!$B$9:$B$28,"&lt;&gt;",'Monthly roster'!K$9:K$28,D$6))</f>
        <v>0</v>
      </c>
      <c r="E13" s="10">
        <f>IF($A13="","",COUNTIFS('Monthly roster'!$B$9:$B$28,"&lt;&gt;",'Monthly roster'!K$9:K$28,E$6))</f>
        <v>0</v>
      </c>
      <c r="F13" s="10">
        <f>IF($A13="","",COUNTIFS('Monthly roster'!$B$9:$B$28,"&lt;&gt;",'Monthly roster'!K$9:K$28,F$6))</f>
        <v>0</v>
      </c>
      <c r="G13" s="10">
        <f>IF($A13="","",COUNTIFS('Monthly roster'!$B$9:$B$28,"&lt;&gt;",'Monthly roster'!$C$9:$C$28,G$5,'Monthly roster'!K$9:K$28,'Shift codes'!$B$6)*'Shift codes'!$D$6+COUNTIFS('Monthly roster'!$B$9:$B$28,"&lt;&gt;",'Monthly roster'!$C$9:$C$28,G$5,'Monthly roster'!K$9:K$28,'Shift codes'!$B$7)*'Shift codes'!$D$7+COUNTIFS('Monthly roster'!$B$9:$B$28,"&lt;&gt;",'Monthly roster'!$C$9:$C$28,G$5,'Monthly roster'!K$9:K$28,'Shift codes'!$B$8)*'Shift codes'!$D$8+COUNTIFS('Monthly roster'!$B$9:$B$28,"&lt;&gt;",'Monthly roster'!$C$9:$C$28,G$5,'Monthly roster'!K$9:K$28,'Shift codes'!$B$9)*'Shift codes'!$D$9+COUNTIFS('Monthly roster'!$B$9:$B$28,"&lt;&gt;",'Monthly roster'!$C$9:$C$28,G$5,'Monthly roster'!K$9:K$28,'Shift codes'!$B$10)*'Shift codes'!$D$10)</f>
        <v>0</v>
      </c>
      <c r="H13" s="10">
        <f>IF($A13="","",COUNTIFS('Monthly roster'!$B$9:$B$28,"&lt;&gt;",'Monthly roster'!$C$9:$C$28,H$5,'Monthly roster'!K$9:K$28,'Shift codes'!$B$6)*'Shift codes'!$D$6+COUNTIFS('Monthly roster'!$B$9:$B$28,"&lt;&gt;",'Monthly roster'!$C$9:$C$28,H$5,'Monthly roster'!K$9:K$28,'Shift codes'!$B$7)*'Shift codes'!$D$7+COUNTIFS('Monthly roster'!$B$9:$B$28,"&lt;&gt;",'Monthly roster'!$C$9:$C$28,H$5,'Monthly roster'!K$9:K$28,'Shift codes'!$B$8)*'Shift codes'!$D$8+COUNTIFS('Monthly roster'!$B$9:$B$28,"&lt;&gt;",'Monthly roster'!$C$9:$C$28,H$5,'Monthly roster'!K$9:K$28,'Shift codes'!$B$9)*'Shift codes'!$D$9+COUNTIFS('Monthly roster'!$B$9:$B$28,"&lt;&gt;",'Monthly roster'!$C$9:$C$28,H$5,'Monthly roster'!K$9:K$28,'Shift codes'!$B$10)*'Shift codes'!$D$10)</f>
        <v>0</v>
      </c>
    </row>
    <row r="14" spans="1:8">
      <c r="A14" s="12">
        <f>'Monthly roster'!L7</f>
        <v>46334</v>
      </c>
      <c r="B14" s="10">
        <f>IF($A14="","",COUNTIFS('Monthly roster'!$B$9:$B$28,"&lt;&gt;",'Monthly roster'!L$9:L$28,B$6))</f>
        <v>0</v>
      </c>
      <c r="C14" s="10">
        <f>IF($A14="","",COUNTIFS('Monthly roster'!$B$9:$B$28,"&lt;&gt;",'Monthly roster'!L$9:L$28,C$6))</f>
        <v>0</v>
      </c>
      <c r="D14" s="10">
        <f>IF($A14="","",COUNTIFS('Monthly roster'!$B$9:$B$28,"&lt;&gt;",'Monthly roster'!L$9:L$28,D$6))</f>
        <v>0</v>
      </c>
      <c r="E14" s="10">
        <f>IF($A14="","",COUNTIFS('Monthly roster'!$B$9:$B$28,"&lt;&gt;",'Monthly roster'!L$9:L$28,E$6))</f>
        <v>0</v>
      </c>
      <c r="F14" s="10">
        <f>IF($A14="","",COUNTIFS('Monthly roster'!$B$9:$B$28,"&lt;&gt;",'Monthly roster'!L$9:L$28,F$6))</f>
        <v>0</v>
      </c>
      <c r="G14" s="10">
        <f>IF($A14="","",COUNTIFS('Monthly roster'!$B$9:$B$28,"&lt;&gt;",'Monthly roster'!$C$9:$C$28,G$5,'Monthly roster'!L$9:L$28,'Shift codes'!$B$6)*'Shift codes'!$D$6+COUNTIFS('Monthly roster'!$B$9:$B$28,"&lt;&gt;",'Monthly roster'!$C$9:$C$28,G$5,'Monthly roster'!L$9:L$28,'Shift codes'!$B$7)*'Shift codes'!$D$7+COUNTIFS('Monthly roster'!$B$9:$B$28,"&lt;&gt;",'Monthly roster'!$C$9:$C$28,G$5,'Monthly roster'!L$9:L$28,'Shift codes'!$B$8)*'Shift codes'!$D$8+COUNTIFS('Monthly roster'!$B$9:$B$28,"&lt;&gt;",'Monthly roster'!$C$9:$C$28,G$5,'Monthly roster'!L$9:L$28,'Shift codes'!$B$9)*'Shift codes'!$D$9+COUNTIFS('Monthly roster'!$B$9:$B$28,"&lt;&gt;",'Monthly roster'!$C$9:$C$28,G$5,'Monthly roster'!L$9:L$28,'Shift codes'!$B$10)*'Shift codes'!$D$10)</f>
        <v>0</v>
      </c>
      <c r="H14" s="10">
        <f>IF($A14="","",COUNTIFS('Monthly roster'!$B$9:$B$28,"&lt;&gt;",'Monthly roster'!$C$9:$C$28,H$5,'Monthly roster'!L$9:L$28,'Shift codes'!$B$6)*'Shift codes'!$D$6+COUNTIFS('Monthly roster'!$B$9:$B$28,"&lt;&gt;",'Monthly roster'!$C$9:$C$28,H$5,'Monthly roster'!L$9:L$28,'Shift codes'!$B$7)*'Shift codes'!$D$7+COUNTIFS('Monthly roster'!$B$9:$B$28,"&lt;&gt;",'Monthly roster'!$C$9:$C$28,H$5,'Monthly roster'!L$9:L$28,'Shift codes'!$B$8)*'Shift codes'!$D$8+COUNTIFS('Monthly roster'!$B$9:$B$28,"&lt;&gt;",'Monthly roster'!$C$9:$C$28,H$5,'Monthly roster'!L$9:L$28,'Shift codes'!$B$9)*'Shift codes'!$D$9+COUNTIFS('Monthly roster'!$B$9:$B$28,"&lt;&gt;",'Monthly roster'!$C$9:$C$28,H$5,'Monthly roster'!L$9:L$28,'Shift codes'!$B$10)*'Shift codes'!$D$10)</f>
        <v>0</v>
      </c>
    </row>
    <row r="15" spans="1:8">
      <c r="A15" s="12">
        <f>'Monthly roster'!M7</f>
        <v>46335</v>
      </c>
      <c r="B15" s="10">
        <f>IF($A15="","",COUNTIFS('Monthly roster'!$B$9:$B$28,"&lt;&gt;",'Monthly roster'!M$9:M$28,B$6))</f>
        <v>0</v>
      </c>
      <c r="C15" s="10">
        <f>IF($A15="","",COUNTIFS('Monthly roster'!$B$9:$B$28,"&lt;&gt;",'Monthly roster'!M$9:M$28,C$6))</f>
        <v>0</v>
      </c>
      <c r="D15" s="10">
        <f>IF($A15="","",COUNTIFS('Monthly roster'!$B$9:$B$28,"&lt;&gt;",'Monthly roster'!M$9:M$28,D$6))</f>
        <v>0</v>
      </c>
      <c r="E15" s="10">
        <f>IF($A15="","",COUNTIFS('Monthly roster'!$B$9:$B$28,"&lt;&gt;",'Monthly roster'!M$9:M$28,E$6))</f>
        <v>0</v>
      </c>
      <c r="F15" s="10">
        <f>IF($A15="","",COUNTIFS('Monthly roster'!$B$9:$B$28,"&lt;&gt;",'Monthly roster'!M$9:M$28,F$6))</f>
        <v>0</v>
      </c>
      <c r="G15" s="10">
        <f>IF($A15="","",COUNTIFS('Monthly roster'!$B$9:$B$28,"&lt;&gt;",'Monthly roster'!$C$9:$C$28,G$5,'Monthly roster'!M$9:M$28,'Shift codes'!$B$6)*'Shift codes'!$D$6+COUNTIFS('Monthly roster'!$B$9:$B$28,"&lt;&gt;",'Monthly roster'!$C$9:$C$28,G$5,'Monthly roster'!M$9:M$28,'Shift codes'!$B$7)*'Shift codes'!$D$7+COUNTIFS('Monthly roster'!$B$9:$B$28,"&lt;&gt;",'Monthly roster'!$C$9:$C$28,G$5,'Monthly roster'!M$9:M$28,'Shift codes'!$B$8)*'Shift codes'!$D$8+COUNTIFS('Monthly roster'!$B$9:$B$28,"&lt;&gt;",'Monthly roster'!$C$9:$C$28,G$5,'Monthly roster'!M$9:M$28,'Shift codes'!$B$9)*'Shift codes'!$D$9+COUNTIFS('Monthly roster'!$B$9:$B$28,"&lt;&gt;",'Monthly roster'!$C$9:$C$28,G$5,'Monthly roster'!M$9:M$28,'Shift codes'!$B$10)*'Shift codes'!$D$10)</f>
        <v>0</v>
      </c>
      <c r="H15" s="10">
        <f>IF($A15="","",COUNTIFS('Monthly roster'!$B$9:$B$28,"&lt;&gt;",'Monthly roster'!$C$9:$C$28,H$5,'Monthly roster'!M$9:M$28,'Shift codes'!$B$6)*'Shift codes'!$D$6+COUNTIFS('Monthly roster'!$B$9:$B$28,"&lt;&gt;",'Monthly roster'!$C$9:$C$28,H$5,'Monthly roster'!M$9:M$28,'Shift codes'!$B$7)*'Shift codes'!$D$7+COUNTIFS('Monthly roster'!$B$9:$B$28,"&lt;&gt;",'Monthly roster'!$C$9:$C$28,H$5,'Monthly roster'!M$9:M$28,'Shift codes'!$B$8)*'Shift codes'!$D$8+COUNTIFS('Monthly roster'!$B$9:$B$28,"&lt;&gt;",'Monthly roster'!$C$9:$C$28,H$5,'Monthly roster'!M$9:M$28,'Shift codes'!$B$9)*'Shift codes'!$D$9+COUNTIFS('Monthly roster'!$B$9:$B$28,"&lt;&gt;",'Monthly roster'!$C$9:$C$28,H$5,'Monthly roster'!M$9:M$28,'Shift codes'!$B$10)*'Shift codes'!$D$10)</f>
        <v>0</v>
      </c>
    </row>
    <row r="16" spans="1:8">
      <c r="A16" s="12">
        <f>'Monthly roster'!N7</f>
        <v>46336</v>
      </c>
      <c r="B16" s="10">
        <f>IF($A16="","",COUNTIFS('Monthly roster'!$B$9:$B$28,"&lt;&gt;",'Monthly roster'!N$9:N$28,B$6))</f>
        <v>0</v>
      </c>
      <c r="C16" s="10">
        <f>IF($A16="","",COUNTIFS('Monthly roster'!$B$9:$B$28,"&lt;&gt;",'Monthly roster'!N$9:N$28,C$6))</f>
        <v>0</v>
      </c>
      <c r="D16" s="10">
        <f>IF($A16="","",COUNTIFS('Monthly roster'!$B$9:$B$28,"&lt;&gt;",'Monthly roster'!N$9:N$28,D$6))</f>
        <v>0</v>
      </c>
      <c r="E16" s="10">
        <f>IF($A16="","",COUNTIFS('Monthly roster'!$B$9:$B$28,"&lt;&gt;",'Monthly roster'!N$9:N$28,E$6))</f>
        <v>0</v>
      </c>
      <c r="F16" s="10">
        <f>IF($A16="","",COUNTIFS('Monthly roster'!$B$9:$B$28,"&lt;&gt;",'Monthly roster'!N$9:N$28,F$6))</f>
        <v>0</v>
      </c>
      <c r="G16" s="10">
        <f>IF($A16="","",COUNTIFS('Monthly roster'!$B$9:$B$28,"&lt;&gt;",'Monthly roster'!$C$9:$C$28,G$5,'Monthly roster'!N$9:N$28,'Shift codes'!$B$6)*'Shift codes'!$D$6+COUNTIFS('Monthly roster'!$B$9:$B$28,"&lt;&gt;",'Monthly roster'!$C$9:$C$28,G$5,'Monthly roster'!N$9:N$28,'Shift codes'!$B$7)*'Shift codes'!$D$7+COUNTIFS('Monthly roster'!$B$9:$B$28,"&lt;&gt;",'Monthly roster'!$C$9:$C$28,G$5,'Monthly roster'!N$9:N$28,'Shift codes'!$B$8)*'Shift codes'!$D$8+COUNTIFS('Monthly roster'!$B$9:$B$28,"&lt;&gt;",'Monthly roster'!$C$9:$C$28,G$5,'Monthly roster'!N$9:N$28,'Shift codes'!$B$9)*'Shift codes'!$D$9+COUNTIFS('Monthly roster'!$B$9:$B$28,"&lt;&gt;",'Monthly roster'!$C$9:$C$28,G$5,'Monthly roster'!N$9:N$28,'Shift codes'!$B$10)*'Shift codes'!$D$10)</f>
        <v>0</v>
      </c>
      <c r="H16" s="10">
        <f>IF($A16="","",COUNTIFS('Monthly roster'!$B$9:$B$28,"&lt;&gt;",'Monthly roster'!$C$9:$C$28,H$5,'Monthly roster'!N$9:N$28,'Shift codes'!$B$6)*'Shift codes'!$D$6+COUNTIFS('Monthly roster'!$B$9:$B$28,"&lt;&gt;",'Monthly roster'!$C$9:$C$28,H$5,'Monthly roster'!N$9:N$28,'Shift codes'!$B$7)*'Shift codes'!$D$7+COUNTIFS('Monthly roster'!$B$9:$B$28,"&lt;&gt;",'Monthly roster'!$C$9:$C$28,H$5,'Monthly roster'!N$9:N$28,'Shift codes'!$B$8)*'Shift codes'!$D$8+COUNTIFS('Monthly roster'!$B$9:$B$28,"&lt;&gt;",'Monthly roster'!$C$9:$C$28,H$5,'Monthly roster'!N$9:N$28,'Shift codes'!$B$9)*'Shift codes'!$D$9+COUNTIFS('Monthly roster'!$B$9:$B$28,"&lt;&gt;",'Monthly roster'!$C$9:$C$28,H$5,'Monthly roster'!N$9:N$28,'Shift codes'!$B$10)*'Shift codes'!$D$10)</f>
        <v>0</v>
      </c>
    </row>
    <row r="17" spans="1:8">
      <c r="A17" s="12">
        <f>'Monthly roster'!O7</f>
        <v>46337</v>
      </c>
      <c r="B17" s="10">
        <f>IF($A17="","",COUNTIFS('Monthly roster'!$B$9:$B$28,"&lt;&gt;",'Monthly roster'!O$9:O$28,B$6))</f>
        <v>0</v>
      </c>
      <c r="C17" s="10">
        <f>IF($A17="","",COUNTIFS('Monthly roster'!$B$9:$B$28,"&lt;&gt;",'Monthly roster'!O$9:O$28,C$6))</f>
        <v>0</v>
      </c>
      <c r="D17" s="10">
        <f>IF($A17="","",COUNTIFS('Monthly roster'!$B$9:$B$28,"&lt;&gt;",'Monthly roster'!O$9:O$28,D$6))</f>
        <v>0</v>
      </c>
      <c r="E17" s="10">
        <f>IF($A17="","",COUNTIFS('Monthly roster'!$B$9:$B$28,"&lt;&gt;",'Monthly roster'!O$9:O$28,E$6))</f>
        <v>0</v>
      </c>
      <c r="F17" s="10">
        <f>IF($A17="","",COUNTIFS('Monthly roster'!$B$9:$B$28,"&lt;&gt;",'Monthly roster'!O$9:O$28,F$6))</f>
        <v>0</v>
      </c>
      <c r="G17" s="10">
        <f>IF($A17="","",COUNTIFS('Monthly roster'!$B$9:$B$28,"&lt;&gt;",'Monthly roster'!$C$9:$C$28,G$5,'Monthly roster'!O$9:O$28,'Shift codes'!$B$6)*'Shift codes'!$D$6+COUNTIFS('Monthly roster'!$B$9:$B$28,"&lt;&gt;",'Monthly roster'!$C$9:$C$28,G$5,'Monthly roster'!O$9:O$28,'Shift codes'!$B$7)*'Shift codes'!$D$7+COUNTIFS('Monthly roster'!$B$9:$B$28,"&lt;&gt;",'Monthly roster'!$C$9:$C$28,G$5,'Monthly roster'!O$9:O$28,'Shift codes'!$B$8)*'Shift codes'!$D$8+COUNTIFS('Monthly roster'!$B$9:$B$28,"&lt;&gt;",'Monthly roster'!$C$9:$C$28,G$5,'Monthly roster'!O$9:O$28,'Shift codes'!$B$9)*'Shift codes'!$D$9+COUNTIFS('Monthly roster'!$B$9:$B$28,"&lt;&gt;",'Monthly roster'!$C$9:$C$28,G$5,'Monthly roster'!O$9:O$28,'Shift codes'!$B$10)*'Shift codes'!$D$10)</f>
        <v>0</v>
      </c>
      <c r="H17" s="10">
        <f>IF($A17="","",COUNTIFS('Monthly roster'!$B$9:$B$28,"&lt;&gt;",'Monthly roster'!$C$9:$C$28,H$5,'Monthly roster'!O$9:O$28,'Shift codes'!$B$6)*'Shift codes'!$D$6+COUNTIFS('Monthly roster'!$B$9:$B$28,"&lt;&gt;",'Monthly roster'!$C$9:$C$28,H$5,'Monthly roster'!O$9:O$28,'Shift codes'!$B$7)*'Shift codes'!$D$7+COUNTIFS('Monthly roster'!$B$9:$B$28,"&lt;&gt;",'Monthly roster'!$C$9:$C$28,H$5,'Monthly roster'!O$9:O$28,'Shift codes'!$B$8)*'Shift codes'!$D$8+COUNTIFS('Monthly roster'!$B$9:$B$28,"&lt;&gt;",'Monthly roster'!$C$9:$C$28,H$5,'Monthly roster'!O$9:O$28,'Shift codes'!$B$9)*'Shift codes'!$D$9+COUNTIFS('Monthly roster'!$B$9:$B$28,"&lt;&gt;",'Monthly roster'!$C$9:$C$28,H$5,'Monthly roster'!O$9:O$28,'Shift codes'!$B$10)*'Shift codes'!$D$10)</f>
        <v>0</v>
      </c>
    </row>
    <row r="18" spans="1:8">
      <c r="A18" s="12">
        <f>'Monthly roster'!P7</f>
        <v>46338</v>
      </c>
      <c r="B18" s="10">
        <f>IF($A18="","",COUNTIFS('Monthly roster'!$B$9:$B$28,"&lt;&gt;",'Monthly roster'!P$9:P$28,B$6))</f>
        <v>0</v>
      </c>
      <c r="C18" s="10">
        <f>IF($A18="","",COUNTIFS('Monthly roster'!$B$9:$B$28,"&lt;&gt;",'Monthly roster'!P$9:P$28,C$6))</f>
        <v>0</v>
      </c>
      <c r="D18" s="10">
        <f>IF($A18="","",COUNTIFS('Monthly roster'!$B$9:$B$28,"&lt;&gt;",'Monthly roster'!P$9:P$28,D$6))</f>
        <v>0</v>
      </c>
      <c r="E18" s="10">
        <f>IF($A18="","",COUNTIFS('Monthly roster'!$B$9:$B$28,"&lt;&gt;",'Monthly roster'!P$9:P$28,E$6))</f>
        <v>0</v>
      </c>
      <c r="F18" s="10">
        <f>IF($A18="","",COUNTIFS('Monthly roster'!$B$9:$B$28,"&lt;&gt;",'Monthly roster'!P$9:P$28,F$6))</f>
        <v>0</v>
      </c>
      <c r="G18" s="10">
        <f>IF($A18="","",COUNTIFS('Monthly roster'!$B$9:$B$28,"&lt;&gt;",'Monthly roster'!$C$9:$C$28,G$5,'Monthly roster'!P$9:P$28,'Shift codes'!$B$6)*'Shift codes'!$D$6+COUNTIFS('Monthly roster'!$B$9:$B$28,"&lt;&gt;",'Monthly roster'!$C$9:$C$28,G$5,'Monthly roster'!P$9:P$28,'Shift codes'!$B$7)*'Shift codes'!$D$7+COUNTIFS('Monthly roster'!$B$9:$B$28,"&lt;&gt;",'Monthly roster'!$C$9:$C$28,G$5,'Monthly roster'!P$9:P$28,'Shift codes'!$B$8)*'Shift codes'!$D$8+COUNTIFS('Monthly roster'!$B$9:$B$28,"&lt;&gt;",'Monthly roster'!$C$9:$C$28,G$5,'Monthly roster'!P$9:P$28,'Shift codes'!$B$9)*'Shift codes'!$D$9+COUNTIFS('Monthly roster'!$B$9:$B$28,"&lt;&gt;",'Monthly roster'!$C$9:$C$28,G$5,'Monthly roster'!P$9:P$28,'Shift codes'!$B$10)*'Shift codes'!$D$10)</f>
        <v>0</v>
      </c>
      <c r="H18" s="10">
        <f>IF($A18="","",COUNTIFS('Monthly roster'!$B$9:$B$28,"&lt;&gt;",'Monthly roster'!$C$9:$C$28,H$5,'Monthly roster'!P$9:P$28,'Shift codes'!$B$6)*'Shift codes'!$D$6+COUNTIFS('Monthly roster'!$B$9:$B$28,"&lt;&gt;",'Monthly roster'!$C$9:$C$28,H$5,'Monthly roster'!P$9:P$28,'Shift codes'!$B$7)*'Shift codes'!$D$7+COUNTIFS('Monthly roster'!$B$9:$B$28,"&lt;&gt;",'Monthly roster'!$C$9:$C$28,H$5,'Monthly roster'!P$9:P$28,'Shift codes'!$B$8)*'Shift codes'!$D$8+COUNTIFS('Monthly roster'!$B$9:$B$28,"&lt;&gt;",'Monthly roster'!$C$9:$C$28,H$5,'Monthly roster'!P$9:P$28,'Shift codes'!$B$9)*'Shift codes'!$D$9+COUNTIFS('Monthly roster'!$B$9:$B$28,"&lt;&gt;",'Monthly roster'!$C$9:$C$28,H$5,'Monthly roster'!P$9:P$28,'Shift codes'!$B$10)*'Shift codes'!$D$10)</f>
        <v>0</v>
      </c>
    </row>
    <row r="19" spans="1:8">
      <c r="A19" s="12">
        <f>'Monthly roster'!Q7</f>
        <v>46339</v>
      </c>
      <c r="B19" s="10">
        <f>IF($A19="","",COUNTIFS('Monthly roster'!$B$9:$B$28,"&lt;&gt;",'Monthly roster'!Q$9:Q$28,B$6))</f>
        <v>0</v>
      </c>
      <c r="C19" s="10">
        <f>IF($A19="","",COUNTIFS('Monthly roster'!$B$9:$B$28,"&lt;&gt;",'Monthly roster'!Q$9:Q$28,C$6))</f>
        <v>0</v>
      </c>
      <c r="D19" s="10">
        <f>IF($A19="","",COUNTIFS('Monthly roster'!$B$9:$B$28,"&lt;&gt;",'Monthly roster'!Q$9:Q$28,D$6))</f>
        <v>0</v>
      </c>
      <c r="E19" s="10">
        <f>IF($A19="","",COUNTIFS('Monthly roster'!$B$9:$B$28,"&lt;&gt;",'Monthly roster'!Q$9:Q$28,E$6))</f>
        <v>0</v>
      </c>
      <c r="F19" s="10">
        <f>IF($A19="","",COUNTIFS('Monthly roster'!$B$9:$B$28,"&lt;&gt;",'Monthly roster'!Q$9:Q$28,F$6))</f>
        <v>0</v>
      </c>
      <c r="G19" s="10">
        <f>IF($A19="","",COUNTIFS('Monthly roster'!$B$9:$B$28,"&lt;&gt;",'Monthly roster'!$C$9:$C$28,G$5,'Monthly roster'!Q$9:Q$28,'Shift codes'!$B$6)*'Shift codes'!$D$6+COUNTIFS('Monthly roster'!$B$9:$B$28,"&lt;&gt;",'Monthly roster'!$C$9:$C$28,G$5,'Monthly roster'!Q$9:Q$28,'Shift codes'!$B$7)*'Shift codes'!$D$7+COUNTIFS('Monthly roster'!$B$9:$B$28,"&lt;&gt;",'Monthly roster'!$C$9:$C$28,G$5,'Monthly roster'!Q$9:Q$28,'Shift codes'!$B$8)*'Shift codes'!$D$8+COUNTIFS('Monthly roster'!$B$9:$B$28,"&lt;&gt;",'Monthly roster'!$C$9:$C$28,G$5,'Monthly roster'!Q$9:Q$28,'Shift codes'!$B$9)*'Shift codes'!$D$9+COUNTIFS('Monthly roster'!$B$9:$B$28,"&lt;&gt;",'Monthly roster'!$C$9:$C$28,G$5,'Monthly roster'!Q$9:Q$28,'Shift codes'!$B$10)*'Shift codes'!$D$10)</f>
        <v>0</v>
      </c>
      <c r="H19" s="10">
        <f>IF($A19="","",COUNTIFS('Monthly roster'!$B$9:$B$28,"&lt;&gt;",'Monthly roster'!$C$9:$C$28,H$5,'Monthly roster'!Q$9:Q$28,'Shift codes'!$B$6)*'Shift codes'!$D$6+COUNTIFS('Monthly roster'!$B$9:$B$28,"&lt;&gt;",'Monthly roster'!$C$9:$C$28,H$5,'Monthly roster'!Q$9:Q$28,'Shift codes'!$B$7)*'Shift codes'!$D$7+COUNTIFS('Monthly roster'!$B$9:$B$28,"&lt;&gt;",'Monthly roster'!$C$9:$C$28,H$5,'Monthly roster'!Q$9:Q$28,'Shift codes'!$B$8)*'Shift codes'!$D$8+COUNTIFS('Monthly roster'!$B$9:$B$28,"&lt;&gt;",'Monthly roster'!$C$9:$C$28,H$5,'Monthly roster'!Q$9:Q$28,'Shift codes'!$B$9)*'Shift codes'!$D$9+COUNTIFS('Monthly roster'!$B$9:$B$28,"&lt;&gt;",'Monthly roster'!$C$9:$C$28,H$5,'Monthly roster'!Q$9:Q$28,'Shift codes'!$B$10)*'Shift codes'!$D$10)</f>
        <v>0</v>
      </c>
    </row>
    <row r="20" spans="1:8">
      <c r="A20" s="12">
        <f>'Monthly roster'!R7</f>
        <v>46340</v>
      </c>
      <c r="B20" s="10">
        <f>IF($A20="","",COUNTIFS('Monthly roster'!$B$9:$B$28,"&lt;&gt;",'Monthly roster'!R$9:R$28,B$6))</f>
        <v>0</v>
      </c>
      <c r="C20" s="10">
        <f>IF($A20="","",COUNTIFS('Monthly roster'!$B$9:$B$28,"&lt;&gt;",'Monthly roster'!R$9:R$28,C$6))</f>
        <v>0</v>
      </c>
      <c r="D20" s="10">
        <f>IF($A20="","",COUNTIFS('Monthly roster'!$B$9:$B$28,"&lt;&gt;",'Monthly roster'!R$9:R$28,D$6))</f>
        <v>0</v>
      </c>
      <c r="E20" s="10">
        <f>IF($A20="","",COUNTIFS('Monthly roster'!$B$9:$B$28,"&lt;&gt;",'Monthly roster'!R$9:R$28,E$6))</f>
        <v>0</v>
      </c>
      <c r="F20" s="10">
        <f>IF($A20="","",COUNTIFS('Monthly roster'!$B$9:$B$28,"&lt;&gt;",'Monthly roster'!R$9:R$28,F$6))</f>
        <v>0</v>
      </c>
      <c r="G20" s="10">
        <f>IF($A20="","",COUNTIFS('Monthly roster'!$B$9:$B$28,"&lt;&gt;",'Monthly roster'!$C$9:$C$28,G$5,'Monthly roster'!R$9:R$28,'Shift codes'!$B$6)*'Shift codes'!$D$6+COUNTIFS('Monthly roster'!$B$9:$B$28,"&lt;&gt;",'Monthly roster'!$C$9:$C$28,G$5,'Monthly roster'!R$9:R$28,'Shift codes'!$B$7)*'Shift codes'!$D$7+COUNTIFS('Monthly roster'!$B$9:$B$28,"&lt;&gt;",'Monthly roster'!$C$9:$C$28,G$5,'Monthly roster'!R$9:R$28,'Shift codes'!$B$8)*'Shift codes'!$D$8+COUNTIFS('Monthly roster'!$B$9:$B$28,"&lt;&gt;",'Monthly roster'!$C$9:$C$28,G$5,'Monthly roster'!R$9:R$28,'Shift codes'!$B$9)*'Shift codes'!$D$9+COUNTIFS('Monthly roster'!$B$9:$B$28,"&lt;&gt;",'Monthly roster'!$C$9:$C$28,G$5,'Monthly roster'!R$9:R$28,'Shift codes'!$B$10)*'Shift codes'!$D$10)</f>
        <v>0</v>
      </c>
      <c r="H20" s="10">
        <f>IF($A20="","",COUNTIFS('Monthly roster'!$B$9:$B$28,"&lt;&gt;",'Monthly roster'!$C$9:$C$28,H$5,'Monthly roster'!R$9:R$28,'Shift codes'!$B$6)*'Shift codes'!$D$6+COUNTIFS('Monthly roster'!$B$9:$B$28,"&lt;&gt;",'Monthly roster'!$C$9:$C$28,H$5,'Monthly roster'!R$9:R$28,'Shift codes'!$B$7)*'Shift codes'!$D$7+COUNTIFS('Monthly roster'!$B$9:$B$28,"&lt;&gt;",'Monthly roster'!$C$9:$C$28,H$5,'Monthly roster'!R$9:R$28,'Shift codes'!$B$8)*'Shift codes'!$D$8+COUNTIFS('Monthly roster'!$B$9:$B$28,"&lt;&gt;",'Monthly roster'!$C$9:$C$28,H$5,'Monthly roster'!R$9:R$28,'Shift codes'!$B$9)*'Shift codes'!$D$9+COUNTIFS('Monthly roster'!$B$9:$B$28,"&lt;&gt;",'Monthly roster'!$C$9:$C$28,H$5,'Monthly roster'!R$9:R$28,'Shift codes'!$B$10)*'Shift codes'!$D$10)</f>
        <v>0</v>
      </c>
    </row>
    <row r="21" spans="1:8">
      <c r="A21" s="12">
        <f>'Monthly roster'!S7</f>
        <v>46341</v>
      </c>
      <c r="B21" s="10">
        <f>IF($A21="","",COUNTIFS('Monthly roster'!$B$9:$B$28,"&lt;&gt;",'Monthly roster'!S$9:S$28,B$6))</f>
        <v>0</v>
      </c>
      <c r="C21" s="10">
        <f>IF($A21="","",COUNTIFS('Monthly roster'!$B$9:$B$28,"&lt;&gt;",'Monthly roster'!S$9:S$28,C$6))</f>
        <v>0</v>
      </c>
      <c r="D21" s="10">
        <f>IF($A21="","",COUNTIFS('Monthly roster'!$B$9:$B$28,"&lt;&gt;",'Monthly roster'!S$9:S$28,D$6))</f>
        <v>0</v>
      </c>
      <c r="E21" s="10">
        <f>IF($A21="","",COUNTIFS('Monthly roster'!$B$9:$B$28,"&lt;&gt;",'Monthly roster'!S$9:S$28,E$6))</f>
        <v>0</v>
      </c>
      <c r="F21" s="10">
        <f>IF($A21="","",COUNTIFS('Monthly roster'!$B$9:$B$28,"&lt;&gt;",'Monthly roster'!S$9:S$28,F$6))</f>
        <v>0</v>
      </c>
      <c r="G21" s="10">
        <f>IF($A21="","",COUNTIFS('Monthly roster'!$B$9:$B$28,"&lt;&gt;",'Monthly roster'!$C$9:$C$28,G$5,'Monthly roster'!S$9:S$28,'Shift codes'!$B$6)*'Shift codes'!$D$6+COUNTIFS('Monthly roster'!$B$9:$B$28,"&lt;&gt;",'Monthly roster'!$C$9:$C$28,G$5,'Monthly roster'!S$9:S$28,'Shift codes'!$B$7)*'Shift codes'!$D$7+COUNTIFS('Monthly roster'!$B$9:$B$28,"&lt;&gt;",'Monthly roster'!$C$9:$C$28,G$5,'Monthly roster'!S$9:S$28,'Shift codes'!$B$8)*'Shift codes'!$D$8+COUNTIFS('Monthly roster'!$B$9:$B$28,"&lt;&gt;",'Monthly roster'!$C$9:$C$28,G$5,'Monthly roster'!S$9:S$28,'Shift codes'!$B$9)*'Shift codes'!$D$9+COUNTIFS('Monthly roster'!$B$9:$B$28,"&lt;&gt;",'Monthly roster'!$C$9:$C$28,G$5,'Monthly roster'!S$9:S$28,'Shift codes'!$B$10)*'Shift codes'!$D$10)</f>
        <v>0</v>
      </c>
      <c r="H21" s="10">
        <f>IF($A21="","",COUNTIFS('Monthly roster'!$B$9:$B$28,"&lt;&gt;",'Monthly roster'!$C$9:$C$28,H$5,'Monthly roster'!S$9:S$28,'Shift codes'!$B$6)*'Shift codes'!$D$6+COUNTIFS('Monthly roster'!$B$9:$B$28,"&lt;&gt;",'Monthly roster'!$C$9:$C$28,H$5,'Monthly roster'!S$9:S$28,'Shift codes'!$B$7)*'Shift codes'!$D$7+COUNTIFS('Monthly roster'!$B$9:$B$28,"&lt;&gt;",'Monthly roster'!$C$9:$C$28,H$5,'Monthly roster'!S$9:S$28,'Shift codes'!$B$8)*'Shift codes'!$D$8+COUNTIFS('Monthly roster'!$B$9:$B$28,"&lt;&gt;",'Monthly roster'!$C$9:$C$28,H$5,'Monthly roster'!S$9:S$28,'Shift codes'!$B$9)*'Shift codes'!$D$9+COUNTIFS('Monthly roster'!$B$9:$B$28,"&lt;&gt;",'Monthly roster'!$C$9:$C$28,H$5,'Monthly roster'!S$9:S$28,'Shift codes'!$B$10)*'Shift codes'!$D$10)</f>
        <v>0</v>
      </c>
    </row>
    <row r="22" spans="1:8">
      <c r="A22" s="12">
        <f>'Monthly roster'!T7</f>
        <v>46342</v>
      </c>
      <c r="B22" s="10">
        <f>IF($A22="","",COUNTIFS('Monthly roster'!$B$9:$B$28,"&lt;&gt;",'Monthly roster'!T$9:T$28,B$6))</f>
        <v>0</v>
      </c>
      <c r="C22" s="10">
        <f>IF($A22="","",COUNTIFS('Monthly roster'!$B$9:$B$28,"&lt;&gt;",'Monthly roster'!T$9:T$28,C$6))</f>
        <v>0</v>
      </c>
      <c r="D22" s="10">
        <f>IF($A22="","",COUNTIFS('Monthly roster'!$B$9:$B$28,"&lt;&gt;",'Monthly roster'!T$9:T$28,D$6))</f>
        <v>0</v>
      </c>
      <c r="E22" s="10">
        <f>IF($A22="","",COUNTIFS('Monthly roster'!$B$9:$B$28,"&lt;&gt;",'Monthly roster'!T$9:T$28,E$6))</f>
        <v>0</v>
      </c>
      <c r="F22" s="10">
        <f>IF($A22="","",COUNTIFS('Monthly roster'!$B$9:$B$28,"&lt;&gt;",'Monthly roster'!T$9:T$28,F$6))</f>
        <v>0</v>
      </c>
      <c r="G22" s="10">
        <f>IF($A22="","",COUNTIFS('Monthly roster'!$B$9:$B$28,"&lt;&gt;",'Monthly roster'!$C$9:$C$28,G$5,'Monthly roster'!T$9:T$28,'Shift codes'!$B$6)*'Shift codes'!$D$6+COUNTIFS('Monthly roster'!$B$9:$B$28,"&lt;&gt;",'Monthly roster'!$C$9:$C$28,G$5,'Monthly roster'!T$9:T$28,'Shift codes'!$B$7)*'Shift codes'!$D$7+COUNTIFS('Monthly roster'!$B$9:$B$28,"&lt;&gt;",'Monthly roster'!$C$9:$C$28,G$5,'Monthly roster'!T$9:T$28,'Shift codes'!$B$8)*'Shift codes'!$D$8+COUNTIFS('Monthly roster'!$B$9:$B$28,"&lt;&gt;",'Monthly roster'!$C$9:$C$28,G$5,'Monthly roster'!T$9:T$28,'Shift codes'!$B$9)*'Shift codes'!$D$9+COUNTIFS('Monthly roster'!$B$9:$B$28,"&lt;&gt;",'Monthly roster'!$C$9:$C$28,G$5,'Monthly roster'!T$9:T$28,'Shift codes'!$B$10)*'Shift codes'!$D$10)</f>
        <v>0</v>
      </c>
      <c r="H22" s="10">
        <f>IF($A22="","",COUNTIFS('Monthly roster'!$B$9:$B$28,"&lt;&gt;",'Monthly roster'!$C$9:$C$28,H$5,'Monthly roster'!T$9:T$28,'Shift codes'!$B$6)*'Shift codes'!$D$6+COUNTIFS('Monthly roster'!$B$9:$B$28,"&lt;&gt;",'Monthly roster'!$C$9:$C$28,H$5,'Monthly roster'!T$9:T$28,'Shift codes'!$B$7)*'Shift codes'!$D$7+COUNTIFS('Monthly roster'!$B$9:$B$28,"&lt;&gt;",'Monthly roster'!$C$9:$C$28,H$5,'Monthly roster'!T$9:T$28,'Shift codes'!$B$8)*'Shift codes'!$D$8+COUNTIFS('Monthly roster'!$B$9:$B$28,"&lt;&gt;",'Monthly roster'!$C$9:$C$28,H$5,'Monthly roster'!T$9:T$28,'Shift codes'!$B$9)*'Shift codes'!$D$9+COUNTIFS('Monthly roster'!$B$9:$B$28,"&lt;&gt;",'Monthly roster'!$C$9:$C$28,H$5,'Monthly roster'!T$9:T$28,'Shift codes'!$B$10)*'Shift codes'!$D$10)</f>
        <v>0</v>
      </c>
    </row>
    <row r="23" spans="1:8">
      <c r="A23" s="12">
        <f>'Monthly roster'!U7</f>
        <v>46343</v>
      </c>
      <c r="B23" s="10">
        <f>IF($A23="","",COUNTIFS('Monthly roster'!$B$9:$B$28,"&lt;&gt;",'Monthly roster'!U$9:U$28,B$6))</f>
        <v>0</v>
      </c>
      <c r="C23" s="10">
        <f>IF($A23="","",COUNTIFS('Monthly roster'!$B$9:$B$28,"&lt;&gt;",'Monthly roster'!U$9:U$28,C$6))</f>
        <v>0</v>
      </c>
      <c r="D23" s="10">
        <f>IF($A23="","",COUNTIFS('Monthly roster'!$B$9:$B$28,"&lt;&gt;",'Monthly roster'!U$9:U$28,D$6))</f>
        <v>0</v>
      </c>
      <c r="E23" s="10">
        <f>IF($A23="","",COUNTIFS('Monthly roster'!$B$9:$B$28,"&lt;&gt;",'Monthly roster'!U$9:U$28,E$6))</f>
        <v>0</v>
      </c>
      <c r="F23" s="10">
        <f>IF($A23="","",COUNTIFS('Monthly roster'!$B$9:$B$28,"&lt;&gt;",'Monthly roster'!U$9:U$28,F$6))</f>
        <v>0</v>
      </c>
      <c r="G23" s="10">
        <f>IF($A23="","",COUNTIFS('Monthly roster'!$B$9:$B$28,"&lt;&gt;",'Monthly roster'!$C$9:$C$28,G$5,'Monthly roster'!U$9:U$28,'Shift codes'!$B$6)*'Shift codes'!$D$6+COUNTIFS('Monthly roster'!$B$9:$B$28,"&lt;&gt;",'Monthly roster'!$C$9:$C$28,G$5,'Monthly roster'!U$9:U$28,'Shift codes'!$B$7)*'Shift codes'!$D$7+COUNTIFS('Monthly roster'!$B$9:$B$28,"&lt;&gt;",'Monthly roster'!$C$9:$C$28,G$5,'Monthly roster'!U$9:U$28,'Shift codes'!$B$8)*'Shift codes'!$D$8+COUNTIFS('Monthly roster'!$B$9:$B$28,"&lt;&gt;",'Monthly roster'!$C$9:$C$28,G$5,'Monthly roster'!U$9:U$28,'Shift codes'!$B$9)*'Shift codes'!$D$9+COUNTIFS('Monthly roster'!$B$9:$B$28,"&lt;&gt;",'Monthly roster'!$C$9:$C$28,G$5,'Monthly roster'!U$9:U$28,'Shift codes'!$B$10)*'Shift codes'!$D$10)</f>
        <v>0</v>
      </c>
      <c r="H23" s="10">
        <f>IF($A23="","",COUNTIFS('Monthly roster'!$B$9:$B$28,"&lt;&gt;",'Monthly roster'!$C$9:$C$28,H$5,'Monthly roster'!U$9:U$28,'Shift codes'!$B$6)*'Shift codes'!$D$6+COUNTIFS('Monthly roster'!$B$9:$B$28,"&lt;&gt;",'Monthly roster'!$C$9:$C$28,H$5,'Monthly roster'!U$9:U$28,'Shift codes'!$B$7)*'Shift codes'!$D$7+COUNTIFS('Monthly roster'!$B$9:$B$28,"&lt;&gt;",'Monthly roster'!$C$9:$C$28,H$5,'Monthly roster'!U$9:U$28,'Shift codes'!$B$8)*'Shift codes'!$D$8+COUNTIFS('Monthly roster'!$B$9:$B$28,"&lt;&gt;",'Monthly roster'!$C$9:$C$28,H$5,'Monthly roster'!U$9:U$28,'Shift codes'!$B$9)*'Shift codes'!$D$9+COUNTIFS('Monthly roster'!$B$9:$B$28,"&lt;&gt;",'Monthly roster'!$C$9:$C$28,H$5,'Monthly roster'!U$9:U$28,'Shift codes'!$B$10)*'Shift codes'!$D$10)</f>
        <v>0</v>
      </c>
    </row>
    <row r="24" spans="1:8">
      <c r="A24" s="12">
        <f>'Monthly roster'!V7</f>
        <v>46344</v>
      </c>
      <c r="B24" s="10">
        <f>IF($A24="","",COUNTIFS('Monthly roster'!$B$9:$B$28,"&lt;&gt;",'Monthly roster'!V$9:V$28,B$6))</f>
        <v>0</v>
      </c>
      <c r="C24" s="10">
        <f>IF($A24="","",COUNTIFS('Monthly roster'!$B$9:$B$28,"&lt;&gt;",'Monthly roster'!V$9:V$28,C$6))</f>
        <v>0</v>
      </c>
      <c r="D24" s="10">
        <f>IF($A24="","",COUNTIFS('Monthly roster'!$B$9:$B$28,"&lt;&gt;",'Monthly roster'!V$9:V$28,D$6))</f>
        <v>0</v>
      </c>
      <c r="E24" s="10">
        <f>IF($A24="","",COUNTIFS('Monthly roster'!$B$9:$B$28,"&lt;&gt;",'Monthly roster'!V$9:V$28,E$6))</f>
        <v>0</v>
      </c>
      <c r="F24" s="10">
        <f>IF($A24="","",COUNTIFS('Monthly roster'!$B$9:$B$28,"&lt;&gt;",'Monthly roster'!V$9:V$28,F$6))</f>
        <v>0</v>
      </c>
      <c r="G24" s="10">
        <f>IF($A24="","",COUNTIFS('Monthly roster'!$B$9:$B$28,"&lt;&gt;",'Monthly roster'!$C$9:$C$28,G$5,'Monthly roster'!V$9:V$28,'Shift codes'!$B$6)*'Shift codes'!$D$6+COUNTIFS('Monthly roster'!$B$9:$B$28,"&lt;&gt;",'Monthly roster'!$C$9:$C$28,G$5,'Monthly roster'!V$9:V$28,'Shift codes'!$B$7)*'Shift codes'!$D$7+COUNTIFS('Monthly roster'!$B$9:$B$28,"&lt;&gt;",'Monthly roster'!$C$9:$C$28,G$5,'Monthly roster'!V$9:V$28,'Shift codes'!$B$8)*'Shift codes'!$D$8+COUNTIFS('Monthly roster'!$B$9:$B$28,"&lt;&gt;",'Monthly roster'!$C$9:$C$28,G$5,'Monthly roster'!V$9:V$28,'Shift codes'!$B$9)*'Shift codes'!$D$9+COUNTIFS('Monthly roster'!$B$9:$B$28,"&lt;&gt;",'Monthly roster'!$C$9:$C$28,G$5,'Monthly roster'!V$9:V$28,'Shift codes'!$B$10)*'Shift codes'!$D$10)</f>
        <v>0</v>
      </c>
      <c r="H24" s="10">
        <f>IF($A24="","",COUNTIFS('Monthly roster'!$B$9:$B$28,"&lt;&gt;",'Monthly roster'!$C$9:$C$28,H$5,'Monthly roster'!V$9:V$28,'Shift codes'!$B$6)*'Shift codes'!$D$6+COUNTIFS('Monthly roster'!$B$9:$B$28,"&lt;&gt;",'Monthly roster'!$C$9:$C$28,H$5,'Monthly roster'!V$9:V$28,'Shift codes'!$B$7)*'Shift codes'!$D$7+COUNTIFS('Monthly roster'!$B$9:$B$28,"&lt;&gt;",'Monthly roster'!$C$9:$C$28,H$5,'Monthly roster'!V$9:V$28,'Shift codes'!$B$8)*'Shift codes'!$D$8+COUNTIFS('Monthly roster'!$B$9:$B$28,"&lt;&gt;",'Monthly roster'!$C$9:$C$28,H$5,'Monthly roster'!V$9:V$28,'Shift codes'!$B$9)*'Shift codes'!$D$9+COUNTIFS('Monthly roster'!$B$9:$B$28,"&lt;&gt;",'Monthly roster'!$C$9:$C$28,H$5,'Monthly roster'!V$9:V$28,'Shift codes'!$B$10)*'Shift codes'!$D$10)</f>
        <v>0</v>
      </c>
    </row>
    <row r="25" spans="1:8">
      <c r="A25" s="12">
        <f>'Monthly roster'!W7</f>
        <v>46345</v>
      </c>
      <c r="B25" s="10">
        <f>IF($A25="","",COUNTIFS('Monthly roster'!$B$9:$B$28,"&lt;&gt;",'Monthly roster'!W$9:W$28,B$6))</f>
        <v>0</v>
      </c>
      <c r="C25" s="10">
        <f>IF($A25="","",COUNTIFS('Monthly roster'!$B$9:$B$28,"&lt;&gt;",'Monthly roster'!W$9:W$28,C$6))</f>
        <v>0</v>
      </c>
      <c r="D25" s="10">
        <f>IF($A25="","",COUNTIFS('Monthly roster'!$B$9:$B$28,"&lt;&gt;",'Monthly roster'!W$9:W$28,D$6))</f>
        <v>0</v>
      </c>
      <c r="E25" s="10">
        <f>IF($A25="","",COUNTIFS('Monthly roster'!$B$9:$B$28,"&lt;&gt;",'Monthly roster'!W$9:W$28,E$6))</f>
        <v>0</v>
      </c>
      <c r="F25" s="10">
        <f>IF($A25="","",COUNTIFS('Monthly roster'!$B$9:$B$28,"&lt;&gt;",'Monthly roster'!W$9:W$28,F$6))</f>
        <v>0</v>
      </c>
      <c r="G25" s="10">
        <f>IF($A25="","",COUNTIFS('Monthly roster'!$B$9:$B$28,"&lt;&gt;",'Monthly roster'!$C$9:$C$28,G$5,'Monthly roster'!W$9:W$28,'Shift codes'!$B$6)*'Shift codes'!$D$6+COUNTIFS('Monthly roster'!$B$9:$B$28,"&lt;&gt;",'Monthly roster'!$C$9:$C$28,G$5,'Monthly roster'!W$9:W$28,'Shift codes'!$B$7)*'Shift codes'!$D$7+COUNTIFS('Monthly roster'!$B$9:$B$28,"&lt;&gt;",'Monthly roster'!$C$9:$C$28,G$5,'Monthly roster'!W$9:W$28,'Shift codes'!$B$8)*'Shift codes'!$D$8+COUNTIFS('Monthly roster'!$B$9:$B$28,"&lt;&gt;",'Monthly roster'!$C$9:$C$28,G$5,'Monthly roster'!W$9:W$28,'Shift codes'!$B$9)*'Shift codes'!$D$9+COUNTIFS('Monthly roster'!$B$9:$B$28,"&lt;&gt;",'Monthly roster'!$C$9:$C$28,G$5,'Monthly roster'!W$9:W$28,'Shift codes'!$B$10)*'Shift codes'!$D$10)</f>
        <v>0</v>
      </c>
      <c r="H25" s="10">
        <f>IF($A25="","",COUNTIFS('Monthly roster'!$B$9:$B$28,"&lt;&gt;",'Monthly roster'!$C$9:$C$28,H$5,'Monthly roster'!W$9:W$28,'Shift codes'!$B$6)*'Shift codes'!$D$6+COUNTIFS('Monthly roster'!$B$9:$B$28,"&lt;&gt;",'Monthly roster'!$C$9:$C$28,H$5,'Monthly roster'!W$9:W$28,'Shift codes'!$B$7)*'Shift codes'!$D$7+COUNTIFS('Monthly roster'!$B$9:$B$28,"&lt;&gt;",'Monthly roster'!$C$9:$C$28,H$5,'Monthly roster'!W$9:W$28,'Shift codes'!$B$8)*'Shift codes'!$D$8+COUNTIFS('Monthly roster'!$B$9:$B$28,"&lt;&gt;",'Monthly roster'!$C$9:$C$28,H$5,'Monthly roster'!W$9:W$28,'Shift codes'!$B$9)*'Shift codes'!$D$9+COUNTIFS('Monthly roster'!$B$9:$B$28,"&lt;&gt;",'Monthly roster'!$C$9:$C$28,H$5,'Monthly roster'!W$9:W$28,'Shift codes'!$B$10)*'Shift codes'!$D$10)</f>
        <v>0</v>
      </c>
    </row>
    <row r="26" spans="1:8">
      <c r="A26" s="12">
        <f>'Monthly roster'!X7</f>
        <v>46346</v>
      </c>
      <c r="B26" s="10">
        <f>IF($A26="","",COUNTIFS('Monthly roster'!$B$9:$B$28,"&lt;&gt;",'Monthly roster'!X$9:X$28,B$6))</f>
        <v>0</v>
      </c>
      <c r="C26" s="10">
        <f>IF($A26="","",COUNTIFS('Monthly roster'!$B$9:$B$28,"&lt;&gt;",'Monthly roster'!X$9:X$28,C$6))</f>
        <v>0</v>
      </c>
      <c r="D26" s="10">
        <f>IF($A26="","",COUNTIFS('Monthly roster'!$B$9:$B$28,"&lt;&gt;",'Monthly roster'!X$9:X$28,D$6))</f>
        <v>0</v>
      </c>
      <c r="E26" s="10">
        <f>IF($A26="","",COUNTIFS('Monthly roster'!$B$9:$B$28,"&lt;&gt;",'Monthly roster'!X$9:X$28,E$6))</f>
        <v>0</v>
      </c>
      <c r="F26" s="10">
        <f>IF($A26="","",COUNTIFS('Monthly roster'!$B$9:$B$28,"&lt;&gt;",'Monthly roster'!X$9:X$28,F$6))</f>
        <v>0</v>
      </c>
      <c r="G26" s="10">
        <f>IF($A26="","",COUNTIFS('Monthly roster'!$B$9:$B$28,"&lt;&gt;",'Monthly roster'!$C$9:$C$28,G$5,'Monthly roster'!X$9:X$28,'Shift codes'!$B$6)*'Shift codes'!$D$6+COUNTIFS('Monthly roster'!$B$9:$B$28,"&lt;&gt;",'Monthly roster'!$C$9:$C$28,G$5,'Monthly roster'!X$9:X$28,'Shift codes'!$B$7)*'Shift codes'!$D$7+COUNTIFS('Monthly roster'!$B$9:$B$28,"&lt;&gt;",'Monthly roster'!$C$9:$C$28,G$5,'Monthly roster'!X$9:X$28,'Shift codes'!$B$8)*'Shift codes'!$D$8+COUNTIFS('Monthly roster'!$B$9:$B$28,"&lt;&gt;",'Monthly roster'!$C$9:$C$28,G$5,'Monthly roster'!X$9:X$28,'Shift codes'!$B$9)*'Shift codes'!$D$9+COUNTIFS('Monthly roster'!$B$9:$B$28,"&lt;&gt;",'Monthly roster'!$C$9:$C$28,G$5,'Monthly roster'!X$9:X$28,'Shift codes'!$B$10)*'Shift codes'!$D$10)</f>
        <v>0</v>
      </c>
      <c r="H26" s="10">
        <f>IF($A26="","",COUNTIFS('Monthly roster'!$B$9:$B$28,"&lt;&gt;",'Monthly roster'!$C$9:$C$28,H$5,'Monthly roster'!X$9:X$28,'Shift codes'!$B$6)*'Shift codes'!$D$6+COUNTIFS('Monthly roster'!$B$9:$B$28,"&lt;&gt;",'Monthly roster'!$C$9:$C$28,H$5,'Monthly roster'!X$9:X$28,'Shift codes'!$B$7)*'Shift codes'!$D$7+COUNTIFS('Monthly roster'!$B$9:$B$28,"&lt;&gt;",'Monthly roster'!$C$9:$C$28,H$5,'Monthly roster'!X$9:X$28,'Shift codes'!$B$8)*'Shift codes'!$D$8+COUNTIFS('Monthly roster'!$B$9:$B$28,"&lt;&gt;",'Monthly roster'!$C$9:$C$28,H$5,'Monthly roster'!X$9:X$28,'Shift codes'!$B$9)*'Shift codes'!$D$9+COUNTIFS('Monthly roster'!$B$9:$B$28,"&lt;&gt;",'Monthly roster'!$C$9:$C$28,H$5,'Monthly roster'!X$9:X$28,'Shift codes'!$B$10)*'Shift codes'!$D$10)</f>
        <v>0</v>
      </c>
    </row>
    <row r="27" spans="1:8">
      <c r="A27" s="12">
        <f>'Monthly roster'!Y7</f>
        <v>46347</v>
      </c>
      <c r="B27" s="10">
        <f>IF($A27="","",COUNTIFS('Monthly roster'!$B$9:$B$28,"&lt;&gt;",'Monthly roster'!Y$9:Y$28,B$6))</f>
        <v>0</v>
      </c>
      <c r="C27" s="10">
        <f>IF($A27="","",COUNTIFS('Monthly roster'!$B$9:$B$28,"&lt;&gt;",'Monthly roster'!Y$9:Y$28,C$6))</f>
        <v>0</v>
      </c>
      <c r="D27" s="10">
        <f>IF($A27="","",COUNTIFS('Monthly roster'!$B$9:$B$28,"&lt;&gt;",'Monthly roster'!Y$9:Y$28,D$6))</f>
        <v>0</v>
      </c>
      <c r="E27" s="10">
        <f>IF($A27="","",COUNTIFS('Monthly roster'!$B$9:$B$28,"&lt;&gt;",'Monthly roster'!Y$9:Y$28,E$6))</f>
        <v>0</v>
      </c>
      <c r="F27" s="10">
        <f>IF($A27="","",COUNTIFS('Monthly roster'!$B$9:$B$28,"&lt;&gt;",'Monthly roster'!Y$9:Y$28,F$6))</f>
        <v>0</v>
      </c>
      <c r="G27" s="10">
        <f>IF($A27="","",COUNTIFS('Monthly roster'!$B$9:$B$28,"&lt;&gt;",'Monthly roster'!$C$9:$C$28,G$5,'Monthly roster'!Y$9:Y$28,'Shift codes'!$B$6)*'Shift codes'!$D$6+COUNTIFS('Monthly roster'!$B$9:$B$28,"&lt;&gt;",'Monthly roster'!$C$9:$C$28,G$5,'Monthly roster'!Y$9:Y$28,'Shift codes'!$B$7)*'Shift codes'!$D$7+COUNTIFS('Monthly roster'!$B$9:$B$28,"&lt;&gt;",'Monthly roster'!$C$9:$C$28,G$5,'Monthly roster'!Y$9:Y$28,'Shift codes'!$B$8)*'Shift codes'!$D$8+COUNTIFS('Monthly roster'!$B$9:$B$28,"&lt;&gt;",'Monthly roster'!$C$9:$C$28,G$5,'Monthly roster'!Y$9:Y$28,'Shift codes'!$B$9)*'Shift codes'!$D$9+COUNTIFS('Monthly roster'!$B$9:$B$28,"&lt;&gt;",'Monthly roster'!$C$9:$C$28,G$5,'Monthly roster'!Y$9:Y$28,'Shift codes'!$B$10)*'Shift codes'!$D$10)</f>
        <v>0</v>
      </c>
      <c r="H27" s="10">
        <f>IF($A27="","",COUNTIFS('Monthly roster'!$B$9:$B$28,"&lt;&gt;",'Monthly roster'!$C$9:$C$28,H$5,'Monthly roster'!Y$9:Y$28,'Shift codes'!$B$6)*'Shift codes'!$D$6+COUNTIFS('Monthly roster'!$B$9:$B$28,"&lt;&gt;",'Monthly roster'!$C$9:$C$28,H$5,'Monthly roster'!Y$9:Y$28,'Shift codes'!$B$7)*'Shift codes'!$D$7+COUNTIFS('Monthly roster'!$B$9:$B$28,"&lt;&gt;",'Monthly roster'!$C$9:$C$28,H$5,'Monthly roster'!Y$9:Y$28,'Shift codes'!$B$8)*'Shift codes'!$D$8+COUNTIFS('Monthly roster'!$B$9:$B$28,"&lt;&gt;",'Monthly roster'!$C$9:$C$28,H$5,'Monthly roster'!Y$9:Y$28,'Shift codes'!$B$9)*'Shift codes'!$D$9+COUNTIFS('Monthly roster'!$B$9:$B$28,"&lt;&gt;",'Monthly roster'!$C$9:$C$28,H$5,'Monthly roster'!Y$9:Y$28,'Shift codes'!$B$10)*'Shift codes'!$D$10)</f>
        <v>0</v>
      </c>
    </row>
    <row r="28" spans="1:8">
      <c r="A28" s="12">
        <f>'Monthly roster'!Z7</f>
        <v>46348</v>
      </c>
      <c r="B28" s="10">
        <f>IF($A28="","",COUNTIFS('Monthly roster'!$B$9:$B$28,"&lt;&gt;",'Monthly roster'!Z$9:Z$28,B$6))</f>
        <v>0</v>
      </c>
      <c r="C28" s="10">
        <f>IF($A28="","",COUNTIFS('Monthly roster'!$B$9:$B$28,"&lt;&gt;",'Monthly roster'!Z$9:Z$28,C$6))</f>
        <v>0</v>
      </c>
      <c r="D28" s="10">
        <f>IF($A28="","",COUNTIFS('Monthly roster'!$B$9:$B$28,"&lt;&gt;",'Monthly roster'!Z$9:Z$28,D$6))</f>
        <v>0</v>
      </c>
      <c r="E28" s="10">
        <f>IF($A28="","",COUNTIFS('Monthly roster'!$B$9:$B$28,"&lt;&gt;",'Monthly roster'!Z$9:Z$28,E$6))</f>
        <v>0</v>
      </c>
      <c r="F28" s="10">
        <f>IF($A28="","",COUNTIFS('Monthly roster'!$B$9:$B$28,"&lt;&gt;",'Monthly roster'!Z$9:Z$28,F$6))</f>
        <v>0</v>
      </c>
      <c r="G28" s="10">
        <f>IF($A28="","",COUNTIFS('Monthly roster'!$B$9:$B$28,"&lt;&gt;",'Monthly roster'!$C$9:$C$28,G$5,'Monthly roster'!Z$9:Z$28,'Shift codes'!$B$6)*'Shift codes'!$D$6+COUNTIFS('Monthly roster'!$B$9:$B$28,"&lt;&gt;",'Monthly roster'!$C$9:$C$28,G$5,'Monthly roster'!Z$9:Z$28,'Shift codes'!$B$7)*'Shift codes'!$D$7+COUNTIFS('Monthly roster'!$B$9:$B$28,"&lt;&gt;",'Monthly roster'!$C$9:$C$28,G$5,'Monthly roster'!Z$9:Z$28,'Shift codes'!$B$8)*'Shift codes'!$D$8+COUNTIFS('Monthly roster'!$B$9:$B$28,"&lt;&gt;",'Monthly roster'!$C$9:$C$28,G$5,'Monthly roster'!Z$9:Z$28,'Shift codes'!$B$9)*'Shift codes'!$D$9+COUNTIFS('Monthly roster'!$B$9:$B$28,"&lt;&gt;",'Monthly roster'!$C$9:$C$28,G$5,'Monthly roster'!Z$9:Z$28,'Shift codes'!$B$10)*'Shift codes'!$D$10)</f>
        <v>0</v>
      </c>
      <c r="H28" s="10">
        <f>IF($A28="","",COUNTIFS('Monthly roster'!$B$9:$B$28,"&lt;&gt;",'Monthly roster'!$C$9:$C$28,H$5,'Monthly roster'!Z$9:Z$28,'Shift codes'!$B$6)*'Shift codes'!$D$6+COUNTIFS('Monthly roster'!$B$9:$B$28,"&lt;&gt;",'Monthly roster'!$C$9:$C$28,H$5,'Monthly roster'!Z$9:Z$28,'Shift codes'!$B$7)*'Shift codes'!$D$7+COUNTIFS('Monthly roster'!$B$9:$B$28,"&lt;&gt;",'Monthly roster'!$C$9:$C$28,H$5,'Monthly roster'!Z$9:Z$28,'Shift codes'!$B$8)*'Shift codes'!$D$8+COUNTIFS('Monthly roster'!$B$9:$B$28,"&lt;&gt;",'Monthly roster'!$C$9:$C$28,H$5,'Monthly roster'!Z$9:Z$28,'Shift codes'!$B$9)*'Shift codes'!$D$9+COUNTIFS('Monthly roster'!$B$9:$B$28,"&lt;&gt;",'Monthly roster'!$C$9:$C$28,H$5,'Monthly roster'!Z$9:Z$28,'Shift codes'!$B$10)*'Shift codes'!$D$10)</f>
        <v>0</v>
      </c>
    </row>
    <row r="29" spans="1:8">
      <c r="A29" s="12">
        <f>'Monthly roster'!AA7</f>
        <v>46349</v>
      </c>
      <c r="B29" s="10">
        <f>IF($A29="","",COUNTIFS('Monthly roster'!$B$9:$B$28,"&lt;&gt;",'Monthly roster'!AA$9:AA$28,B$6))</f>
        <v>0</v>
      </c>
      <c r="C29" s="10">
        <f>IF($A29="","",COUNTIFS('Monthly roster'!$B$9:$B$28,"&lt;&gt;",'Monthly roster'!AA$9:AA$28,C$6))</f>
        <v>0</v>
      </c>
      <c r="D29" s="10">
        <f>IF($A29="","",COUNTIFS('Monthly roster'!$B$9:$B$28,"&lt;&gt;",'Monthly roster'!AA$9:AA$28,D$6))</f>
        <v>0</v>
      </c>
      <c r="E29" s="10">
        <f>IF($A29="","",COUNTIFS('Monthly roster'!$B$9:$B$28,"&lt;&gt;",'Monthly roster'!AA$9:AA$28,E$6))</f>
        <v>0</v>
      </c>
      <c r="F29" s="10">
        <f>IF($A29="","",COUNTIFS('Monthly roster'!$B$9:$B$28,"&lt;&gt;",'Monthly roster'!AA$9:AA$28,F$6))</f>
        <v>0</v>
      </c>
      <c r="G29" s="10">
        <f>IF($A29="","",COUNTIFS('Monthly roster'!$B$9:$B$28,"&lt;&gt;",'Monthly roster'!$C$9:$C$28,G$5,'Monthly roster'!AA$9:AA$28,'Shift codes'!$B$6)*'Shift codes'!$D$6+COUNTIFS('Monthly roster'!$B$9:$B$28,"&lt;&gt;",'Monthly roster'!$C$9:$C$28,G$5,'Monthly roster'!AA$9:AA$28,'Shift codes'!$B$7)*'Shift codes'!$D$7+COUNTIFS('Monthly roster'!$B$9:$B$28,"&lt;&gt;",'Monthly roster'!$C$9:$C$28,G$5,'Monthly roster'!AA$9:AA$28,'Shift codes'!$B$8)*'Shift codes'!$D$8+COUNTIFS('Monthly roster'!$B$9:$B$28,"&lt;&gt;",'Monthly roster'!$C$9:$C$28,G$5,'Monthly roster'!AA$9:AA$28,'Shift codes'!$B$9)*'Shift codes'!$D$9+COUNTIFS('Monthly roster'!$B$9:$B$28,"&lt;&gt;",'Monthly roster'!$C$9:$C$28,G$5,'Monthly roster'!AA$9:AA$28,'Shift codes'!$B$10)*'Shift codes'!$D$10)</f>
        <v>0</v>
      </c>
      <c r="H29" s="10">
        <f>IF($A29="","",COUNTIFS('Monthly roster'!$B$9:$B$28,"&lt;&gt;",'Monthly roster'!$C$9:$C$28,H$5,'Monthly roster'!AA$9:AA$28,'Shift codes'!$B$6)*'Shift codes'!$D$6+COUNTIFS('Monthly roster'!$B$9:$B$28,"&lt;&gt;",'Monthly roster'!$C$9:$C$28,H$5,'Monthly roster'!AA$9:AA$28,'Shift codes'!$B$7)*'Shift codes'!$D$7+COUNTIFS('Monthly roster'!$B$9:$B$28,"&lt;&gt;",'Monthly roster'!$C$9:$C$28,H$5,'Monthly roster'!AA$9:AA$28,'Shift codes'!$B$8)*'Shift codes'!$D$8+COUNTIFS('Monthly roster'!$B$9:$B$28,"&lt;&gt;",'Monthly roster'!$C$9:$C$28,H$5,'Monthly roster'!AA$9:AA$28,'Shift codes'!$B$9)*'Shift codes'!$D$9+COUNTIFS('Monthly roster'!$B$9:$B$28,"&lt;&gt;",'Monthly roster'!$C$9:$C$28,H$5,'Monthly roster'!AA$9:AA$28,'Shift codes'!$B$10)*'Shift codes'!$D$10)</f>
        <v>0</v>
      </c>
    </row>
    <row r="30" spans="1:8">
      <c r="A30" s="12">
        <f>'Monthly roster'!AB7</f>
        <v>46350</v>
      </c>
      <c r="B30" s="10">
        <f>IF($A30="","",COUNTIFS('Monthly roster'!$B$9:$B$28,"&lt;&gt;",'Monthly roster'!AB$9:AB$28,B$6))</f>
        <v>0</v>
      </c>
      <c r="C30" s="10">
        <f>IF($A30="","",COUNTIFS('Monthly roster'!$B$9:$B$28,"&lt;&gt;",'Monthly roster'!AB$9:AB$28,C$6))</f>
        <v>0</v>
      </c>
      <c r="D30" s="10">
        <f>IF($A30="","",COUNTIFS('Monthly roster'!$B$9:$B$28,"&lt;&gt;",'Monthly roster'!AB$9:AB$28,D$6))</f>
        <v>0</v>
      </c>
      <c r="E30" s="10">
        <f>IF($A30="","",COUNTIFS('Monthly roster'!$B$9:$B$28,"&lt;&gt;",'Monthly roster'!AB$9:AB$28,E$6))</f>
        <v>0</v>
      </c>
      <c r="F30" s="10">
        <f>IF($A30="","",COUNTIFS('Monthly roster'!$B$9:$B$28,"&lt;&gt;",'Monthly roster'!AB$9:AB$28,F$6))</f>
        <v>0</v>
      </c>
      <c r="G30" s="10">
        <f>IF($A30="","",COUNTIFS('Monthly roster'!$B$9:$B$28,"&lt;&gt;",'Monthly roster'!$C$9:$C$28,G$5,'Monthly roster'!AB$9:AB$28,'Shift codes'!$B$6)*'Shift codes'!$D$6+COUNTIFS('Monthly roster'!$B$9:$B$28,"&lt;&gt;",'Monthly roster'!$C$9:$C$28,G$5,'Monthly roster'!AB$9:AB$28,'Shift codes'!$B$7)*'Shift codes'!$D$7+COUNTIFS('Monthly roster'!$B$9:$B$28,"&lt;&gt;",'Monthly roster'!$C$9:$C$28,G$5,'Monthly roster'!AB$9:AB$28,'Shift codes'!$B$8)*'Shift codes'!$D$8+COUNTIFS('Monthly roster'!$B$9:$B$28,"&lt;&gt;",'Monthly roster'!$C$9:$C$28,G$5,'Monthly roster'!AB$9:AB$28,'Shift codes'!$B$9)*'Shift codes'!$D$9+COUNTIFS('Monthly roster'!$B$9:$B$28,"&lt;&gt;",'Monthly roster'!$C$9:$C$28,G$5,'Monthly roster'!AB$9:AB$28,'Shift codes'!$B$10)*'Shift codes'!$D$10)</f>
        <v>0</v>
      </c>
      <c r="H30" s="10">
        <f>IF($A30="","",COUNTIFS('Monthly roster'!$B$9:$B$28,"&lt;&gt;",'Monthly roster'!$C$9:$C$28,H$5,'Monthly roster'!AB$9:AB$28,'Shift codes'!$B$6)*'Shift codes'!$D$6+COUNTIFS('Monthly roster'!$B$9:$B$28,"&lt;&gt;",'Monthly roster'!$C$9:$C$28,H$5,'Monthly roster'!AB$9:AB$28,'Shift codes'!$B$7)*'Shift codes'!$D$7+COUNTIFS('Monthly roster'!$B$9:$B$28,"&lt;&gt;",'Monthly roster'!$C$9:$C$28,H$5,'Monthly roster'!AB$9:AB$28,'Shift codes'!$B$8)*'Shift codes'!$D$8+COUNTIFS('Monthly roster'!$B$9:$B$28,"&lt;&gt;",'Monthly roster'!$C$9:$C$28,H$5,'Monthly roster'!AB$9:AB$28,'Shift codes'!$B$9)*'Shift codes'!$D$9+COUNTIFS('Monthly roster'!$B$9:$B$28,"&lt;&gt;",'Monthly roster'!$C$9:$C$28,H$5,'Monthly roster'!AB$9:AB$28,'Shift codes'!$B$10)*'Shift codes'!$D$10)</f>
        <v>0</v>
      </c>
    </row>
    <row r="31" spans="1:8">
      <c r="A31" s="12">
        <f>'Monthly roster'!AC7</f>
        <v>46351</v>
      </c>
      <c r="B31" s="10">
        <f>IF($A31="","",COUNTIFS('Monthly roster'!$B$9:$B$28,"&lt;&gt;",'Monthly roster'!AC$9:AC$28,B$6))</f>
        <v>0</v>
      </c>
      <c r="C31" s="10">
        <f>IF($A31="","",COUNTIFS('Monthly roster'!$B$9:$B$28,"&lt;&gt;",'Monthly roster'!AC$9:AC$28,C$6))</f>
        <v>0</v>
      </c>
      <c r="D31" s="10">
        <f>IF($A31="","",COUNTIFS('Monthly roster'!$B$9:$B$28,"&lt;&gt;",'Monthly roster'!AC$9:AC$28,D$6))</f>
        <v>0</v>
      </c>
      <c r="E31" s="10">
        <f>IF($A31="","",COUNTIFS('Monthly roster'!$B$9:$B$28,"&lt;&gt;",'Monthly roster'!AC$9:AC$28,E$6))</f>
        <v>0</v>
      </c>
      <c r="F31" s="10">
        <f>IF($A31="","",COUNTIFS('Monthly roster'!$B$9:$B$28,"&lt;&gt;",'Monthly roster'!AC$9:AC$28,F$6))</f>
        <v>0</v>
      </c>
      <c r="G31" s="10">
        <f>IF($A31="","",COUNTIFS('Monthly roster'!$B$9:$B$28,"&lt;&gt;",'Monthly roster'!$C$9:$C$28,G$5,'Monthly roster'!AC$9:AC$28,'Shift codes'!$B$6)*'Shift codes'!$D$6+COUNTIFS('Monthly roster'!$B$9:$B$28,"&lt;&gt;",'Monthly roster'!$C$9:$C$28,G$5,'Monthly roster'!AC$9:AC$28,'Shift codes'!$B$7)*'Shift codes'!$D$7+COUNTIFS('Monthly roster'!$B$9:$B$28,"&lt;&gt;",'Monthly roster'!$C$9:$C$28,G$5,'Monthly roster'!AC$9:AC$28,'Shift codes'!$B$8)*'Shift codes'!$D$8+COUNTIFS('Monthly roster'!$B$9:$B$28,"&lt;&gt;",'Monthly roster'!$C$9:$C$28,G$5,'Monthly roster'!AC$9:AC$28,'Shift codes'!$B$9)*'Shift codes'!$D$9+COUNTIFS('Monthly roster'!$B$9:$B$28,"&lt;&gt;",'Monthly roster'!$C$9:$C$28,G$5,'Monthly roster'!AC$9:AC$28,'Shift codes'!$B$10)*'Shift codes'!$D$10)</f>
        <v>0</v>
      </c>
      <c r="H31" s="10">
        <f>IF($A31="","",COUNTIFS('Monthly roster'!$B$9:$B$28,"&lt;&gt;",'Monthly roster'!$C$9:$C$28,H$5,'Monthly roster'!AC$9:AC$28,'Shift codes'!$B$6)*'Shift codes'!$D$6+COUNTIFS('Monthly roster'!$B$9:$B$28,"&lt;&gt;",'Monthly roster'!$C$9:$C$28,H$5,'Monthly roster'!AC$9:AC$28,'Shift codes'!$B$7)*'Shift codes'!$D$7+COUNTIFS('Monthly roster'!$B$9:$B$28,"&lt;&gt;",'Monthly roster'!$C$9:$C$28,H$5,'Monthly roster'!AC$9:AC$28,'Shift codes'!$B$8)*'Shift codes'!$D$8+COUNTIFS('Monthly roster'!$B$9:$B$28,"&lt;&gt;",'Monthly roster'!$C$9:$C$28,H$5,'Monthly roster'!AC$9:AC$28,'Shift codes'!$B$9)*'Shift codes'!$D$9+COUNTIFS('Monthly roster'!$B$9:$B$28,"&lt;&gt;",'Monthly roster'!$C$9:$C$28,H$5,'Monthly roster'!AC$9:AC$28,'Shift codes'!$B$10)*'Shift codes'!$D$10)</f>
        <v>0</v>
      </c>
    </row>
    <row r="32" spans="1:8">
      <c r="A32" s="12">
        <f>'Monthly roster'!AD7</f>
        <v>46352</v>
      </c>
      <c r="B32" s="10">
        <f>IF($A32="","",COUNTIFS('Monthly roster'!$B$9:$B$28,"&lt;&gt;",'Monthly roster'!AD$9:AD$28,B$6))</f>
        <v>0</v>
      </c>
      <c r="C32" s="10">
        <f>IF($A32="","",COUNTIFS('Monthly roster'!$B$9:$B$28,"&lt;&gt;",'Monthly roster'!AD$9:AD$28,C$6))</f>
        <v>0</v>
      </c>
      <c r="D32" s="10">
        <f>IF($A32="","",COUNTIFS('Monthly roster'!$B$9:$B$28,"&lt;&gt;",'Monthly roster'!AD$9:AD$28,D$6))</f>
        <v>0</v>
      </c>
      <c r="E32" s="10">
        <f>IF($A32="","",COUNTIFS('Monthly roster'!$B$9:$B$28,"&lt;&gt;",'Monthly roster'!AD$9:AD$28,E$6))</f>
        <v>0</v>
      </c>
      <c r="F32" s="10">
        <f>IF($A32="","",COUNTIFS('Monthly roster'!$B$9:$B$28,"&lt;&gt;",'Monthly roster'!AD$9:AD$28,F$6))</f>
        <v>0</v>
      </c>
      <c r="G32" s="10">
        <f>IF($A32="","",COUNTIFS('Monthly roster'!$B$9:$B$28,"&lt;&gt;",'Monthly roster'!$C$9:$C$28,G$5,'Monthly roster'!AD$9:AD$28,'Shift codes'!$B$6)*'Shift codes'!$D$6+COUNTIFS('Monthly roster'!$B$9:$B$28,"&lt;&gt;",'Monthly roster'!$C$9:$C$28,G$5,'Monthly roster'!AD$9:AD$28,'Shift codes'!$B$7)*'Shift codes'!$D$7+COUNTIFS('Monthly roster'!$B$9:$B$28,"&lt;&gt;",'Monthly roster'!$C$9:$C$28,G$5,'Monthly roster'!AD$9:AD$28,'Shift codes'!$B$8)*'Shift codes'!$D$8+COUNTIFS('Monthly roster'!$B$9:$B$28,"&lt;&gt;",'Monthly roster'!$C$9:$C$28,G$5,'Monthly roster'!AD$9:AD$28,'Shift codes'!$B$9)*'Shift codes'!$D$9+COUNTIFS('Monthly roster'!$B$9:$B$28,"&lt;&gt;",'Monthly roster'!$C$9:$C$28,G$5,'Monthly roster'!AD$9:AD$28,'Shift codes'!$B$10)*'Shift codes'!$D$10)</f>
        <v>0</v>
      </c>
      <c r="H32" s="10">
        <f>IF($A32="","",COUNTIFS('Monthly roster'!$B$9:$B$28,"&lt;&gt;",'Monthly roster'!$C$9:$C$28,H$5,'Monthly roster'!AD$9:AD$28,'Shift codes'!$B$6)*'Shift codes'!$D$6+COUNTIFS('Monthly roster'!$B$9:$B$28,"&lt;&gt;",'Monthly roster'!$C$9:$C$28,H$5,'Monthly roster'!AD$9:AD$28,'Shift codes'!$B$7)*'Shift codes'!$D$7+COUNTIFS('Monthly roster'!$B$9:$B$28,"&lt;&gt;",'Monthly roster'!$C$9:$C$28,H$5,'Monthly roster'!AD$9:AD$28,'Shift codes'!$B$8)*'Shift codes'!$D$8+COUNTIFS('Monthly roster'!$B$9:$B$28,"&lt;&gt;",'Monthly roster'!$C$9:$C$28,H$5,'Monthly roster'!AD$9:AD$28,'Shift codes'!$B$9)*'Shift codes'!$D$9+COUNTIFS('Monthly roster'!$B$9:$B$28,"&lt;&gt;",'Monthly roster'!$C$9:$C$28,H$5,'Monthly roster'!AD$9:AD$28,'Shift codes'!$B$10)*'Shift codes'!$D$10)</f>
        <v>0</v>
      </c>
    </row>
    <row r="33" spans="1:8">
      <c r="A33" s="12">
        <f>'Monthly roster'!AE7</f>
        <v>46353</v>
      </c>
      <c r="B33" s="10">
        <f>IF($A33="","",COUNTIFS('Monthly roster'!$B$9:$B$28,"&lt;&gt;",'Monthly roster'!AE$9:AE$28,B$6))</f>
        <v>0</v>
      </c>
      <c r="C33" s="10">
        <f>IF($A33="","",COUNTIFS('Monthly roster'!$B$9:$B$28,"&lt;&gt;",'Monthly roster'!AE$9:AE$28,C$6))</f>
        <v>0</v>
      </c>
      <c r="D33" s="10">
        <f>IF($A33="","",COUNTIFS('Monthly roster'!$B$9:$B$28,"&lt;&gt;",'Monthly roster'!AE$9:AE$28,D$6))</f>
        <v>0</v>
      </c>
      <c r="E33" s="10">
        <f>IF($A33="","",COUNTIFS('Monthly roster'!$B$9:$B$28,"&lt;&gt;",'Monthly roster'!AE$9:AE$28,E$6))</f>
        <v>0</v>
      </c>
      <c r="F33" s="10">
        <f>IF($A33="","",COUNTIFS('Monthly roster'!$B$9:$B$28,"&lt;&gt;",'Monthly roster'!AE$9:AE$28,F$6))</f>
        <v>0</v>
      </c>
      <c r="G33" s="10">
        <f>IF($A33="","",COUNTIFS('Monthly roster'!$B$9:$B$28,"&lt;&gt;",'Monthly roster'!$C$9:$C$28,G$5,'Monthly roster'!AE$9:AE$28,'Shift codes'!$B$6)*'Shift codes'!$D$6+COUNTIFS('Monthly roster'!$B$9:$B$28,"&lt;&gt;",'Monthly roster'!$C$9:$C$28,G$5,'Monthly roster'!AE$9:AE$28,'Shift codes'!$B$7)*'Shift codes'!$D$7+COUNTIFS('Monthly roster'!$B$9:$B$28,"&lt;&gt;",'Monthly roster'!$C$9:$C$28,G$5,'Monthly roster'!AE$9:AE$28,'Shift codes'!$B$8)*'Shift codes'!$D$8+COUNTIFS('Monthly roster'!$B$9:$B$28,"&lt;&gt;",'Monthly roster'!$C$9:$C$28,G$5,'Monthly roster'!AE$9:AE$28,'Shift codes'!$B$9)*'Shift codes'!$D$9+COUNTIFS('Monthly roster'!$B$9:$B$28,"&lt;&gt;",'Monthly roster'!$C$9:$C$28,G$5,'Monthly roster'!AE$9:AE$28,'Shift codes'!$B$10)*'Shift codes'!$D$10)</f>
        <v>0</v>
      </c>
      <c r="H33" s="10">
        <f>IF($A33="","",COUNTIFS('Monthly roster'!$B$9:$B$28,"&lt;&gt;",'Monthly roster'!$C$9:$C$28,H$5,'Monthly roster'!AE$9:AE$28,'Shift codes'!$B$6)*'Shift codes'!$D$6+COUNTIFS('Monthly roster'!$B$9:$B$28,"&lt;&gt;",'Monthly roster'!$C$9:$C$28,H$5,'Monthly roster'!AE$9:AE$28,'Shift codes'!$B$7)*'Shift codes'!$D$7+COUNTIFS('Monthly roster'!$B$9:$B$28,"&lt;&gt;",'Monthly roster'!$C$9:$C$28,H$5,'Monthly roster'!AE$9:AE$28,'Shift codes'!$B$8)*'Shift codes'!$D$8+COUNTIFS('Monthly roster'!$B$9:$B$28,"&lt;&gt;",'Monthly roster'!$C$9:$C$28,H$5,'Monthly roster'!AE$9:AE$28,'Shift codes'!$B$9)*'Shift codes'!$D$9+COUNTIFS('Monthly roster'!$B$9:$B$28,"&lt;&gt;",'Monthly roster'!$C$9:$C$28,H$5,'Monthly roster'!AE$9:AE$28,'Shift codes'!$B$10)*'Shift codes'!$D$10)</f>
        <v>0</v>
      </c>
    </row>
    <row r="34" spans="1:8">
      <c r="A34" s="12">
        <f>'Monthly roster'!AF7</f>
        <v>46354</v>
      </c>
      <c r="B34" s="10">
        <f>IF($A34="","",COUNTIFS('Monthly roster'!$B$9:$B$28,"&lt;&gt;",'Monthly roster'!AF$9:AF$28,B$6))</f>
        <v>0</v>
      </c>
      <c r="C34" s="10">
        <f>IF($A34="","",COUNTIFS('Monthly roster'!$B$9:$B$28,"&lt;&gt;",'Monthly roster'!AF$9:AF$28,C$6))</f>
        <v>0</v>
      </c>
      <c r="D34" s="10">
        <f>IF($A34="","",COUNTIFS('Monthly roster'!$B$9:$B$28,"&lt;&gt;",'Monthly roster'!AF$9:AF$28,D$6))</f>
        <v>0</v>
      </c>
      <c r="E34" s="10">
        <f>IF($A34="","",COUNTIFS('Monthly roster'!$B$9:$B$28,"&lt;&gt;",'Monthly roster'!AF$9:AF$28,E$6))</f>
        <v>0</v>
      </c>
      <c r="F34" s="10">
        <f>IF($A34="","",COUNTIFS('Monthly roster'!$B$9:$B$28,"&lt;&gt;",'Monthly roster'!AF$9:AF$28,F$6))</f>
        <v>0</v>
      </c>
      <c r="G34" s="10">
        <f>IF($A34="","",COUNTIFS('Monthly roster'!$B$9:$B$28,"&lt;&gt;",'Monthly roster'!$C$9:$C$28,G$5,'Monthly roster'!AF$9:AF$28,'Shift codes'!$B$6)*'Shift codes'!$D$6+COUNTIFS('Monthly roster'!$B$9:$B$28,"&lt;&gt;",'Monthly roster'!$C$9:$C$28,G$5,'Monthly roster'!AF$9:AF$28,'Shift codes'!$B$7)*'Shift codes'!$D$7+COUNTIFS('Monthly roster'!$B$9:$B$28,"&lt;&gt;",'Monthly roster'!$C$9:$C$28,G$5,'Monthly roster'!AF$9:AF$28,'Shift codes'!$B$8)*'Shift codes'!$D$8+COUNTIFS('Monthly roster'!$B$9:$B$28,"&lt;&gt;",'Monthly roster'!$C$9:$C$28,G$5,'Monthly roster'!AF$9:AF$28,'Shift codes'!$B$9)*'Shift codes'!$D$9+COUNTIFS('Monthly roster'!$B$9:$B$28,"&lt;&gt;",'Monthly roster'!$C$9:$C$28,G$5,'Monthly roster'!AF$9:AF$28,'Shift codes'!$B$10)*'Shift codes'!$D$10)</f>
        <v>0</v>
      </c>
      <c r="H34" s="10">
        <f>IF($A34="","",COUNTIFS('Monthly roster'!$B$9:$B$28,"&lt;&gt;",'Monthly roster'!$C$9:$C$28,H$5,'Monthly roster'!AF$9:AF$28,'Shift codes'!$B$6)*'Shift codes'!$D$6+COUNTIFS('Monthly roster'!$B$9:$B$28,"&lt;&gt;",'Monthly roster'!$C$9:$C$28,H$5,'Monthly roster'!AF$9:AF$28,'Shift codes'!$B$7)*'Shift codes'!$D$7+COUNTIFS('Monthly roster'!$B$9:$B$28,"&lt;&gt;",'Monthly roster'!$C$9:$C$28,H$5,'Monthly roster'!AF$9:AF$28,'Shift codes'!$B$8)*'Shift codes'!$D$8+COUNTIFS('Monthly roster'!$B$9:$B$28,"&lt;&gt;",'Monthly roster'!$C$9:$C$28,H$5,'Monthly roster'!AF$9:AF$28,'Shift codes'!$B$9)*'Shift codes'!$D$9+COUNTIFS('Monthly roster'!$B$9:$B$28,"&lt;&gt;",'Monthly roster'!$C$9:$C$28,H$5,'Monthly roster'!AF$9:AF$28,'Shift codes'!$B$10)*'Shift codes'!$D$10)</f>
        <v>0</v>
      </c>
    </row>
    <row r="35" spans="1:8">
      <c r="A35" s="12">
        <f>'Monthly roster'!AG7</f>
        <v>46355</v>
      </c>
      <c r="B35" s="10">
        <f>IF($A35="","",COUNTIFS('Monthly roster'!$B$9:$B$28,"&lt;&gt;",'Monthly roster'!AG$9:AG$28,B$6))</f>
        <v>0</v>
      </c>
      <c r="C35" s="10">
        <f>IF($A35="","",COUNTIFS('Monthly roster'!$B$9:$B$28,"&lt;&gt;",'Monthly roster'!AG$9:AG$28,C$6))</f>
        <v>0</v>
      </c>
      <c r="D35" s="10">
        <f>IF($A35="","",COUNTIFS('Monthly roster'!$B$9:$B$28,"&lt;&gt;",'Monthly roster'!AG$9:AG$28,D$6))</f>
        <v>0</v>
      </c>
      <c r="E35" s="10">
        <f>IF($A35="","",COUNTIFS('Monthly roster'!$B$9:$B$28,"&lt;&gt;",'Monthly roster'!AG$9:AG$28,E$6))</f>
        <v>0</v>
      </c>
      <c r="F35" s="10">
        <f>IF($A35="","",COUNTIFS('Monthly roster'!$B$9:$B$28,"&lt;&gt;",'Monthly roster'!AG$9:AG$28,F$6))</f>
        <v>0</v>
      </c>
      <c r="G35" s="10">
        <f>IF($A35="","",COUNTIFS('Monthly roster'!$B$9:$B$28,"&lt;&gt;",'Monthly roster'!$C$9:$C$28,G$5,'Monthly roster'!AG$9:AG$28,'Shift codes'!$B$6)*'Shift codes'!$D$6+COUNTIFS('Monthly roster'!$B$9:$B$28,"&lt;&gt;",'Monthly roster'!$C$9:$C$28,G$5,'Monthly roster'!AG$9:AG$28,'Shift codes'!$B$7)*'Shift codes'!$D$7+COUNTIFS('Monthly roster'!$B$9:$B$28,"&lt;&gt;",'Monthly roster'!$C$9:$C$28,G$5,'Monthly roster'!AG$9:AG$28,'Shift codes'!$B$8)*'Shift codes'!$D$8+COUNTIFS('Monthly roster'!$B$9:$B$28,"&lt;&gt;",'Monthly roster'!$C$9:$C$28,G$5,'Monthly roster'!AG$9:AG$28,'Shift codes'!$B$9)*'Shift codes'!$D$9+COUNTIFS('Monthly roster'!$B$9:$B$28,"&lt;&gt;",'Monthly roster'!$C$9:$C$28,G$5,'Monthly roster'!AG$9:AG$28,'Shift codes'!$B$10)*'Shift codes'!$D$10)</f>
        <v>0</v>
      </c>
      <c r="H35" s="10">
        <f>IF($A35="","",COUNTIFS('Monthly roster'!$B$9:$B$28,"&lt;&gt;",'Monthly roster'!$C$9:$C$28,H$5,'Monthly roster'!AG$9:AG$28,'Shift codes'!$B$6)*'Shift codes'!$D$6+COUNTIFS('Monthly roster'!$B$9:$B$28,"&lt;&gt;",'Monthly roster'!$C$9:$C$28,H$5,'Monthly roster'!AG$9:AG$28,'Shift codes'!$B$7)*'Shift codes'!$D$7+COUNTIFS('Monthly roster'!$B$9:$B$28,"&lt;&gt;",'Monthly roster'!$C$9:$C$28,H$5,'Monthly roster'!AG$9:AG$28,'Shift codes'!$B$8)*'Shift codes'!$D$8+COUNTIFS('Monthly roster'!$B$9:$B$28,"&lt;&gt;",'Monthly roster'!$C$9:$C$28,H$5,'Monthly roster'!AG$9:AG$28,'Shift codes'!$B$9)*'Shift codes'!$D$9+COUNTIFS('Monthly roster'!$B$9:$B$28,"&lt;&gt;",'Monthly roster'!$C$9:$C$28,H$5,'Monthly roster'!AG$9:AG$28,'Shift codes'!$B$10)*'Shift codes'!$D$10)</f>
        <v>0</v>
      </c>
    </row>
    <row r="36" spans="1:8">
      <c r="A36" s="12">
        <f>'Monthly roster'!AH7</f>
        <v>46356</v>
      </c>
      <c r="B36" s="10">
        <f>IF($A36="","",COUNTIFS('Monthly roster'!$B$9:$B$28,"&lt;&gt;",'Monthly roster'!AH$9:AH$28,B$6))</f>
        <v>0</v>
      </c>
      <c r="C36" s="10">
        <f>IF($A36="","",COUNTIFS('Monthly roster'!$B$9:$B$28,"&lt;&gt;",'Monthly roster'!AH$9:AH$28,C$6))</f>
        <v>0</v>
      </c>
      <c r="D36" s="10">
        <f>IF($A36="","",COUNTIFS('Monthly roster'!$B$9:$B$28,"&lt;&gt;",'Monthly roster'!AH$9:AH$28,D$6))</f>
        <v>0</v>
      </c>
      <c r="E36" s="10">
        <f>IF($A36="","",COUNTIFS('Monthly roster'!$B$9:$B$28,"&lt;&gt;",'Monthly roster'!AH$9:AH$28,E$6))</f>
        <v>0</v>
      </c>
      <c r="F36" s="10">
        <f>IF($A36="","",COUNTIFS('Monthly roster'!$B$9:$B$28,"&lt;&gt;",'Monthly roster'!AH$9:AH$28,F$6))</f>
        <v>0</v>
      </c>
      <c r="G36" s="10">
        <f>IF($A36="","",COUNTIFS('Monthly roster'!$B$9:$B$28,"&lt;&gt;",'Monthly roster'!$C$9:$C$28,G$5,'Monthly roster'!AH$9:AH$28,'Shift codes'!$B$6)*'Shift codes'!$D$6+COUNTIFS('Monthly roster'!$B$9:$B$28,"&lt;&gt;",'Monthly roster'!$C$9:$C$28,G$5,'Monthly roster'!AH$9:AH$28,'Shift codes'!$B$7)*'Shift codes'!$D$7+COUNTIFS('Monthly roster'!$B$9:$B$28,"&lt;&gt;",'Monthly roster'!$C$9:$C$28,G$5,'Monthly roster'!AH$9:AH$28,'Shift codes'!$B$8)*'Shift codes'!$D$8+COUNTIFS('Monthly roster'!$B$9:$B$28,"&lt;&gt;",'Monthly roster'!$C$9:$C$28,G$5,'Monthly roster'!AH$9:AH$28,'Shift codes'!$B$9)*'Shift codes'!$D$9+COUNTIFS('Monthly roster'!$B$9:$B$28,"&lt;&gt;",'Monthly roster'!$C$9:$C$28,G$5,'Monthly roster'!AH$9:AH$28,'Shift codes'!$B$10)*'Shift codes'!$D$10)</f>
        <v>0</v>
      </c>
      <c r="H36" s="10">
        <f>IF($A36="","",COUNTIFS('Monthly roster'!$B$9:$B$28,"&lt;&gt;",'Monthly roster'!$C$9:$C$28,H$5,'Monthly roster'!AH$9:AH$28,'Shift codes'!$B$6)*'Shift codes'!$D$6+COUNTIFS('Monthly roster'!$B$9:$B$28,"&lt;&gt;",'Monthly roster'!$C$9:$C$28,H$5,'Monthly roster'!AH$9:AH$28,'Shift codes'!$B$7)*'Shift codes'!$D$7+COUNTIFS('Monthly roster'!$B$9:$B$28,"&lt;&gt;",'Monthly roster'!$C$9:$C$28,H$5,'Monthly roster'!AH$9:AH$28,'Shift codes'!$B$8)*'Shift codes'!$D$8+COUNTIFS('Monthly roster'!$B$9:$B$28,"&lt;&gt;",'Monthly roster'!$C$9:$C$28,H$5,'Monthly roster'!AH$9:AH$28,'Shift codes'!$B$9)*'Shift codes'!$D$9+COUNTIFS('Monthly roster'!$B$9:$B$28,"&lt;&gt;",'Monthly roster'!$C$9:$C$28,H$5,'Monthly roster'!AH$9:AH$28,'Shift codes'!$B$10)*'Shift codes'!$D$10)</f>
        <v>0</v>
      </c>
    </row>
    <row r="37" spans="1:8">
      <c r="A37" s="12">
        <f>'Monthly roster'!AI7</f>
        <v/>
      </c>
      <c r="B37" s="10">
        <f>IF($A37="","",COUNTIFS('Monthly roster'!$B$9:$B$28,"&lt;&gt;",'Monthly roster'!AI$9:AI$28,B$6))</f>
        <v/>
      </c>
      <c r="C37" s="10">
        <f>IF($A37="","",COUNTIFS('Monthly roster'!$B$9:$B$28,"&lt;&gt;",'Monthly roster'!AI$9:AI$28,C$6))</f>
        <v/>
      </c>
      <c r="D37" s="10">
        <f>IF($A37="","",COUNTIFS('Monthly roster'!$B$9:$B$28,"&lt;&gt;",'Monthly roster'!AI$9:AI$28,D$6))</f>
        <v/>
      </c>
      <c r="E37" s="10">
        <f>IF($A37="","",COUNTIFS('Monthly roster'!$B$9:$B$28,"&lt;&gt;",'Monthly roster'!AI$9:AI$28,E$6))</f>
        <v/>
      </c>
      <c r="F37" s="10">
        <f>IF($A37="","",COUNTIFS('Monthly roster'!$B$9:$B$28,"&lt;&gt;",'Monthly roster'!AI$9:AI$28,F$6))</f>
        <v/>
      </c>
      <c r="G37" s="10">
        <f>IF($A37="","",COUNTIFS('Monthly roster'!$B$9:$B$28,"&lt;&gt;",'Monthly roster'!$C$9:$C$28,G$5,'Monthly roster'!AI$9:AI$28,'Shift codes'!$B$6)*'Shift codes'!$D$6+COUNTIFS('Monthly roster'!$B$9:$B$28,"&lt;&gt;",'Monthly roster'!$C$9:$C$28,G$5,'Monthly roster'!AI$9:AI$28,'Shift codes'!$B$7)*'Shift codes'!$D$7+COUNTIFS('Monthly roster'!$B$9:$B$28,"&lt;&gt;",'Monthly roster'!$C$9:$C$28,G$5,'Monthly roster'!AI$9:AI$28,'Shift codes'!$B$8)*'Shift codes'!$D$8+COUNTIFS('Monthly roster'!$B$9:$B$28,"&lt;&gt;",'Monthly roster'!$C$9:$C$28,G$5,'Monthly roster'!AI$9:AI$28,'Shift codes'!$B$9)*'Shift codes'!$D$9+COUNTIFS('Monthly roster'!$B$9:$B$28,"&lt;&gt;",'Monthly roster'!$C$9:$C$28,G$5,'Monthly roster'!AI$9:AI$28,'Shift codes'!$B$10)*'Shift codes'!$D$10)</f>
        <v/>
      </c>
      <c r="H37" s="10">
        <f>IF($A37="","",COUNTIFS('Monthly roster'!$B$9:$B$28,"&lt;&gt;",'Monthly roster'!$C$9:$C$28,H$5,'Monthly roster'!AI$9:AI$28,'Shift codes'!$B$6)*'Shift codes'!$D$6+COUNTIFS('Monthly roster'!$B$9:$B$28,"&lt;&gt;",'Monthly roster'!$C$9:$C$28,H$5,'Monthly roster'!AI$9:AI$28,'Shift codes'!$B$7)*'Shift codes'!$D$7+COUNTIFS('Monthly roster'!$B$9:$B$28,"&lt;&gt;",'Monthly roster'!$C$9:$C$28,H$5,'Monthly roster'!AI$9:AI$28,'Shift codes'!$B$8)*'Shift codes'!$D$8+COUNTIFS('Monthly roster'!$B$9:$B$28,"&lt;&gt;",'Monthly roster'!$C$9:$C$28,H$5,'Monthly roster'!AI$9:AI$28,'Shift codes'!$B$9)*'Shift codes'!$D$9+COUNTIFS('Monthly roster'!$B$9:$B$28,"&lt;&gt;",'Monthly roster'!$C$9:$C$28,H$5,'Monthly roster'!AI$9:AI$28,'Shift codes'!$B$10)*'Shift codes'!$D$10)</f>
        <v/>
      </c>
    </row>
  </sheetData>
  <mergeCells count="2">
    <mergeCell ref="A1:H2"/>
    <mergeCell ref="A4:H4"/>
  </mergeCells>
  <conditionalFormatting sqref="A7:H37">
    <cfRule type="expression" dxfId="1" priority="1">
      <formula>$A7=""</formula>
    </cfRule>
  </conditionalFormatting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14</vt:i4>
      </vt:variant>
    </vt:vector>
  </HeadingPairs>
  <TitlesOfParts>
    <vt:vector size="19" baseType="lpstr">
      <vt:lpstr>Read me</vt:lpstr>
      <vt:lpstr>Shift codes</vt:lpstr>
      <vt:lpstr>Monthly roster</vt:lpstr>
      <vt:lpstr>Example</vt:lpstr>
      <vt:lpstr>Daily coverage</vt:lpstr>
      <vt:lpstr>'Daily coverage'!Print_Area</vt:lpstr>
      <vt:lpstr>Example!Print_Area</vt:lpstr>
      <vt:lpstr>'Monthly roster'!Print_Area</vt:lpstr>
      <vt:lpstr>'Read me'!Print_Area</vt:lpstr>
      <vt:lpstr>'Shift codes'!Print_Area</vt:lpstr>
      <vt:lpstr>'Daily coverage'!Print_Titles</vt:lpstr>
      <vt:lpstr>Example!Print_Titles</vt:lpstr>
      <vt:lpstr>'Monthly roster'!Print_Titles</vt:lpstr>
      <vt:lpstr>ShiftCode1</vt:lpstr>
      <vt:lpstr>ShiftCode2</vt:lpstr>
      <vt:lpstr>ShiftCode3</vt:lpstr>
      <vt:lpstr>ShiftCode4</vt:lpstr>
      <vt:lpstr>ShiftCode5</vt:lpstr>
      <vt:lpstr>ShiftCodes</vt:lpstr>
    </vt:vector>
  </TitlesOfParts>
  <Company>DAYROVA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DAYROVA | Free shift schedule</dc:title>
  <dc:subject>Monthly roster template</dc:subject>
  <dc:creator>DAYROVA</dc:creator>
  <dc:description>Original free template; synthetic example only. No macros or external workbook references.</dc:description>
  <cp:lastModifiedBy>DAYROVA</cp:lastModifiedBy>
  <dcterms:created xsi:type="dcterms:W3CDTF">2026-10-28T00:00:00Z</dcterms:created>
  <dcterms:modified xsi:type="dcterms:W3CDTF">2026-10-28T00:00:00Z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YROVAFreeShiftTemplate">
    <vt:lpwstr>1</vt:lpwstr>
  </property>
  <property fmtid="{D5CDD505-2E9C-101B-9397-08002B2CF9AE}" pid="3" name="DAYROVAFreeShiftLanguage">
    <vt:lpwstr>en</vt:lpwstr>
  </property>
  <property fmtid="{D5CDD505-2E9C-101B-9397-08002B2CF9AE}" pid="4" name="DAYROVAFreeShiftSource">
    <vt:lpwstr>monthly</vt:lpwstr>
  </property>
</Properties>
</file>